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228" windowWidth="15768" windowHeight="12612" activeTab="0"/>
  </bookViews>
  <sheets>
    <sheet name="приложение" sheetId="1" r:id="rId1"/>
  </sheets>
  <definedNames>
    <definedName name="_xlfn.AGGREGATE" hidden="1">#NAME?</definedName>
    <definedName name="_xlnm.Print_Titles" localSheetId="0">'приложение'!$3:$3</definedName>
    <definedName name="_xlnm.Print_Area" localSheetId="0">'приложение'!$A$1:$G$457</definedName>
  </definedNames>
  <calcPr fullCalcOnLoad="1"/>
</workbook>
</file>

<file path=xl/sharedStrings.xml><?xml version="1.0" encoding="utf-8"?>
<sst xmlns="http://schemas.openxmlformats.org/spreadsheetml/2006/main" count="916" uniqueCount="913">
  <si>
    <t>Иные межбюджетные трансферты</t>
  </si>
  <si>
    <t>Дотации бюджетам бюджетной системы Российской Федерации</t>
  </si>
  <si>
    <t>Дотации бюджетам субъектов Российской Федерации на выравнивание бюджетной обеспеченности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</si>
  <si>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</si>
  <si>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мероприятия федеральной целевой программы "Развитие водохозяйственного комплекса Российской Федерации в 2012 - 2020 годах"</t>
  </si>
  <si>
    <t>Субсидии бюджетам субъектов Российской Федерации на поддержку региональных проектов в сфере информационных технологий</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</si>
  <si>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</si>
  <si>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</si>
  <si>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</si>
  <si>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</si>
  <si>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</si>
  <si>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</si>
  <si>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</si>
  <si>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</si>
  <si>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поддержку образования для детей с ограниченными возможностями здоровья</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</si>
  <si>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</si>
  <si>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</si>
  <si>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</si>
  <si>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</si>
  <si>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</si>
  <si>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</si>
  <si>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</si>
  <si>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</si>
  <si>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</si>
  <si>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</si>
  <si>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реализацию мероприятий в сфере реабилитации и абилитации инвалидов</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</si>
  <si>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</si>
  <si>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</si>
  <si>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субъектов Российской Федерации на поддержку отрасли культуры</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</si>
  <si>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</si>
  <si>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</si>
  <si>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</si>
  <si>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</si>
  <si>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</si>
  <si>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Субсидии бюджетам субъектов Российской Федерации на обеспечение устойчивого развития сельских территорий</t>
  </si>
  <si>
    <t>Субсидии бюджетам субъектов Российской Федерации на реализацию мероприятий в области мелиорации земель сельскохозяйственного назначения</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</si>
  <si>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</si>
  <si>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перечисляемые бюджетам субъектов Российской Федерации на создание системы поддержки фермеров и развитие сельской кооперации</t>
  </si>
  <si>
    <t>Субвенции бюджетам бюджетной системы Российской Федерации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</si>
  <si>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</si>
  <si>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</si>
  <si>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</si>
  <si>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</si>
  <si>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</si>
  <si>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</si>
  <si>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</si>
  <si>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</si>
  <si>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</si>
  <si>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</si>
  <si>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</si>
  <si>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</si>
  <si>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</si>
  <si>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</si>
  <si>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</si>
  <si>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</si>
  <si>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</si>
  <si>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</si>
  <si>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</si>
  <si>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</si>
  <si>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</si>
  <si>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</si>
  <si>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Межбюджетные трансферты, передаваемые бюджетам субъектов Российской Федерации на приобретение автотранспорта</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</si>
  <si>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</si>
  <si>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</si>
  <si>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Безвозмездные поступления от государственных (муниципальных) организаций</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</si>
  <si>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</si>
  <si>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Поступления от некоммерческой организации "Фонд развития моногородов" в бюджеты субъектов Российской Федерации на строительство и (или) реконструкцию объектов инфраструктуры, находящихся в государственной (муниципальной) собственности, в целях реализации инвестиционных проектов, направленных на модернизацию экономики моногородов с наиболее сложным социально-экономическим положением</t>
  </si>
  <si>
    <t>ИТОГО:</t>
  </si>
  <si>
    <t>Код бюджетной классификации Российской Федерации</t>
  </si>
  <si>
    <t>Наименование доходов</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</si>
  <si>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</si>
  <si>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</si>
  <si>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</si>
  <si>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</si>
  <si>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</si>
  <si>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</si>
  <si>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</si>
  <si>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</si>
  <si>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</si>
  <si>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НАЛОГИ НА ТОВАРЫ (РАБОТЫ, УСЛУГИ), РЕАЛИЗУЕМЫЕ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</si>
  <si>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</si>
  <si>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</si>
  <si>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</si>
  <si>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</si>
  <si>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</si>
  <si>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</si>
  <si>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</si>
  <si>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</si>
  <si>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</si>
  <si>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</si>
  <si>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</si>
  <si>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</si>
  <si>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</si>
  <si>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</si>
  <si>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</si>
  <si>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</si>
  <si>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</si>
  <si>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</si>
  <si>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</si>
  <si>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</si>
  <si>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</si>
  <si>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</si>
  <si>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</si>
  <si>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</si>
  <si>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</si>
  <si>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</si>
  <si>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</si>
  <si>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</si>
  <si>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</si>
  <si>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</si>
  <si>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</si>
  <si>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</si>
  <si>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</si>
  <si>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</si>
  <si>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</si>
  <si>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</si>
  <si>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</si>
  <si>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</si>
  <si>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</si>
  <si>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</si>
  <si>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</si>
  <si>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</si>
  <si>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</si>
  <si>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</si>
  <si>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</si>
  <si>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</si>
  <si>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</si>
  <si>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</si>
  <si>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</si>
  <si>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</si>
  <si>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</si>
  <si>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</si>
  <si>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</si>
  <si>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</si>
  <si>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</si>
  <si>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</si>
  <si>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</si>
  <si>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</si>
  <si>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</si>
  <si>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</si>
  <si>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</si>
  <si>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</si>
  <si>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</si>
  <si>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</si>
  <si>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</si>
  <si>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</si>
  <si>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</si>
  <si>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</si>
  <si>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</si>
  <si>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</si>
  <si>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</si>
  <si>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</si>
  <si>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</si>
  <si>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</si>
  <si>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</si>
  <si>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</si>
  <si>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</si>
  <si>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</si>
  <si>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</si>
  <si>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</si>
  <si>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</si>
  <si>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</si>
  <si>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</si>
  <si>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</si>
  <si>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</si>
  <si>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</si>
  <si>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</si>
  <si>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</si>
  <si>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</si>
  <si>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</si>
  <si>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</si>
  <si>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</si>
  <si>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</si>
  <si>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</si>
  <si>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</si>
  <si>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</si>
  <si>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</si>
  <si>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</si>
  <si>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</si>
  <si>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</si>
  <si>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</si>
  <si>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</si>
  <si>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</si>
  <si>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</si>
  <si>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</si>
  <si>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</si>
  <si>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</si>
  <si>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</si>
  <si>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</si>
  <si>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</si>
  <si>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</si>
  <si>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</si>
  <si>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</si>
  <si>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</si>
  <si>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</si>
  <si>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</si>
  <si>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</si>
  <si>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</si>
  <si>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</si>
  <si>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</si>
  <si>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</si>
  <si>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</si>
  <si>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</si>
  <si>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</si>
  <si>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</si>
  <si>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</si>
  <si>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Безвозмездные поступления от негосударственных организаций</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</si>
  <si>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</si>
  <si>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</si>
  <si>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Возврат остатков единой субвенции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</si>
  <si>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</si>
  <si>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</si>
  <si>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Возврат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</si>
  <si>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</si>
  <si>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субъектов Российской Федерации</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</si>
  <si>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субъектов Российской Федерации</t>
  </si>
  <si>
    <t>Возврат остатков иных межбюджетных трансфертов на реконструкцию кровли здания за счет средств резервного фонда Президента Российской Федерации из бюджетов субъектов Российской Федерации</t>
  </si>
  <si>
    <t>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</si>
  <si>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</si>
  <si>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Плата за размещение отходов производства и потребления</t>
  </si>
  <si>
    <t>Плата за размещение отходов производства</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</si>
  <si>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</si>
  <si>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</si>
  <si>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</si>
  <si>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</si>
  <si>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</si>
  <si>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</si>
  <si>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</si>
  <si>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</si>
  <si>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</si>
  <si>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</si>
  <si>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осуществление ежемесячной выплаты в связи с рождением (усыновлением) первого ребенка</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</si>
  <si>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</si>
  <si>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</si>
  <si>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</si>
  <si>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</si>
  <si>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</si>
  <si>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иных межбюджетных трансфертов на капитальный ремонт зданий и приобретение оборудования за счет средств резервного фонда Президента Российской Федерации из бюджетов субъектов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</si>
  <si>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</si>
  <si>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</si>
  <si>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Государственная пошлина за выдачу разрешения на выброс вредных (загрязняющих) веществ в атмосферный воздух</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</si>
  <si>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</si>
  <si>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</si>
  <si>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</si>
  <si>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водного законодательства</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</si>
  <si>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</si>
  <si>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</si>
  <si>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Субсидии бюджетам субъектов Российской Федерации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</si>
  <si>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развитие паллиативной медицинской помощи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</si>
  <si>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</si>
  <si>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</si>
  <si>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</si>
  <si>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</si>
  <si>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(в рублях)</t>
  </si>
  <si>
    <t>Прогноз доходов
на 2019 год</t>
  </si>
  <si>
    <t>Процент исполнения к прогнозным параметрам доходов</t>
  </si>
  <si>
    <t>000 1 00 00000 00 0000 000</t>
  </si>
  <si>
    <t>000 1 01 00000 00 0000 000</t>
  </si>
  <si>
    <t>000 1 01 01000 00 0000 110</t>
  </si>
  <si>
    <t>000 1 01 01010 00 0000 110</t>
  </si>
  <si>
    <t>000 1 01 01012 02 0000 110</t>
  </si>
  <si>
    <t>000 1 01 01014 02 0000 110</t>
  </si>
  <si>
    <t>000 1 01 02000 01 0000 110</t>
  </si>
  <si>
    <t>000 1 01 02010 01 0000 110</t>
  </si>
  <si>
    <t>000 1 01 02020 01 0000 110</t>
  </si>
  <si>
    <t>000 1 01 02030 01 0000 110</t>
  </si>
  <si>
    <t>000 1 01 02040 01 0000 110</t>
  </si>
  <si>
    <t>000 1 03 00000 00 0000 000</t>
  </si>
  <si>
    <t>000 1 03 02100 01 0000 110</t>
  </si>
  <si>
    <t>000 1 03 02120 01 0000 110</t>
  </si>
  <si>
    <t>000 1 03 02140 01 0000 110</t>
  </si>
  <si>
    <t>000 1 03 02142 01 0000 110</t>
  </si>
  <si>
    <t>000 1 03 02143 01 0000 110</t>
  </si>
  <si>
    <t>000 1 03 02230 01 0000 110</t>
  </si>
  <si>
    <t>000 1 03 02231 01 0000 110</t>
  </si>
  <si>
    <t>000 1 03 02240 01 0000 110</t>
  </si>
  <si>
    <t>000 1 03 02241 01 0000 110</t>
  </si>
  <si>
    <t>000 1 03 02250 01 0000 110</t>
  </si>
  <si>
    <t>000 1 03 02251 01 0000 110</t>
  </si>
  <si>
    <t>000 1 03 02260 01 0000 110</t>
  </si>
  <si>
    <t>000 1 03 02261 01 0000 110</t>
  </si>
  <si>
    <t>000 1 05 00000 00 0000 000</t>
  </si>
  <si>
    <t>000 1 05 01000 00 0000 110</t>
  </si>
  <si>
    <t>000 1 05 01010 01 0000 110</t>
  </si>
  <si>
    <t>000 1 05 01011 01 0000 110</t>
  </si>
  <si>
    <t>000 1 05 01020 01 0000 110</t>
  </si>
  <si>
    <t>000 1 05 01021 01 0000 110</t>
  </si>
  <si>
    <t>000 1 06 00000 00 0000 000</t>
  </si>
  <si>
    <t>000 1 06 02000 02 0000 110</t>
  </si>
  <si>
    <t>000 1 06 02010 02 0000 110</t>
  </si>
  <si>
    <t>000 1 06 02020 02 0000 110</t>
  </si>
  <si>
    <t>000 1 06 04000 02 0000 110</t>
  </si>
  <si>
    <t>000 1 06 04011 02 0000 110</t>
  </si>
  <si>
    <t>000 1 06 04012 02 0000 110</t>
  </si>
  <si>
    <t>000 1 06 05000 02 0000 110</t>
  </si>
  <si>
    <t>000 1 07 00000 00 0000 000</t>
  </si>
  <si>
    <t>000 1 07 01000 01 0000 110</t>
  </si>
  <si>
    <t>000 1 07 01020 01 0000 110</t>
  </si>
  <si>
    <t>000 1 07 01030 01 0000 110</t>
  </si>
  <si>
    <t>000 1 07 04000 01 0000 110</t>
  </si>
  <si>
    <t>000 1 07 04010 01 0000 110</t>
  </si>
  <si>
    <t>000 1 08 00000 00 0000 000</t>
  </si>
  <si>
    <t>000 1 08 06000 01 0000 110</t>
  </si>
  <si>
    <t>000 1 08 07000 01 0000 110</t>
  </si>
  <si>
    <t>000 1 08 07010 01 0000 110</t>
  </si>
  <si>
    <t>000 1 08 07020 01 0000 110</t>
  </si>
  <si>
    <t>000 1 08 07080 01 0000 110</t>
  </si>
  <si>
    <t>000 1 08 07082 01 0000 110</t>
  </si>
  <si>
    <t>000 1 08 07100 01 0000 110</t>
  </si>
  <si>
    <t>000 1 08 07110 01 0000 110</t>
  </si>
  <si>
    <t>000 1 08 07120 01 0000 110</t>
  </si>
  <si>
    <t>000 1 08 07130 01 0000 110</t>
  </si>
  <si>
    <t>000 1 08 07140 01 0000 110</t>
  </si>
  <si>
    <t>000 1 08 07141 01 0000 110</t>
  </si>
  <si>
    <t>000 1 08 07142 01 0000 110</t>
  </si>
  <si>
    <t>000 1 08 07170 01 0000 110</t>
  </si>
  <si>
    <t>000 1 08 07172 01 0000 110</t>
  </si>
  <si>
    <t>000 1 08 07260 01 0000 110</t>
  </si>
  <si>
    <t>000 1 08 07262 01 0000 110</t>
  </si>
  <si>
    <t>000 1 08 07282 01 0000 110</t>
  </si>
  <si>
    <t>000 1 08 07340 01 0000 110</t>
  </si>
  <si>
    <t>000 1 08 07380 01 0000 110</t>
  </si>
  <si>
    <t>000 1 08 07390 01 0000 110</t>
  </si>
  <si>
    <t>000 1 08 07400 01 0000 110</t>
  </si>
  <si>
    <t>000 1 11 00000 00 0000 000</t>
  </si>
  <si>
    <t>000 1 11 01000 00 0000 120</t>
  </si>
  <si>
    <t>000 1 11 01020 02 0000 120</t>
  </si>
  <si>
    <t>000 1 11 03000 00 0000 120</t>
  </si>
  <si>
    <t>000 1 11 03020 02 0000 120</t>
  </si>
  <si>
    <t>000 1 11 05000 00 0000 120</t>
  </si>
  <si>
    <t>000 1 11 05020 00 0000 120</t>
  </si>
  <si>
    <t>000 1 11 05022 02 0000 120</t>
  </si>
  <si>
    <t>000 1 11 05030 00 0000 120</t>
  </si>
  <si>
    <t>000 1 11 05032 02 0000 120</t>
  </si>
  <si>
    <t>000 1 11 05070 00 0000 120</t>
  </si>
  <si>
    <t>000 1 11 05072 02 0000 120</t>
  </si>
  <si>
    <t>000 1 11 07000 00 0000 120</t>
  </si>
  <si>
    <t>000 1 11 07010 00 0000 120</t>
  </si>
  <si>
    <t>000 1 11 07012 02 0000 120</t>
  </si>
  <si>
    <t>000 1 11 09000 00 0000 120</t>
  </si>
  <si>
    <t>000 1 11 09040 00 0000 120</t>
  </si>
  <si>
    <t>000 1 11 09042 02 0000 120</t>
  </si>
  <si>
    <t>000 1 12 00000 00 0000 000</t>
  </si>
  <si>
    <t>000 1 12 01000 01 0000 120</t>
  </si>
  <si>
    <t>000 1 12 01010 01 0000 120</t>
  </si>
  <si>
    <t>000 1 12 01030 01 0000 120</t>
  </si>
  <si>
    <t>000 1 12 01040 01 0000 120</t>
  </si>
  <si>
    <t>000 1 12 01041 01 0000 120</t>
  </si>
  <si>
    <t>000 1 12 02000 00 0000 120</t>
  </si>
  <si>
    <t>000 1 12 02010 01 0000 120</t>
  </si>
  <si>
    <t>000 1 12 02012 01 0000 120</t>
  </si>
  <si>
    <t>000 1 12 02030 01 0000 120</t>
  </si>
  <si>
    <t>000 1 12 02050 01 0000 120</t>
  </si>
  <si>
    <t>000 1 12 02052 01 0000 120</t>
  </si>
  <si>
    <t>000 1 12 04000 00 0000 120</t>
  </si>
  <si>
    <t>000 1 12 04010 00 0000 120</t>
  </si>
  <si>
    <t>000 1 12 04013 02 0000 120</t>
  </si>
  <si>
    <t>000 1 12 04014 02 0000 120</t>
  </si>
  <si>
    <t>000 1 12 04015 02 0000 120</t>
  </si>
  <si>
    <t>000 1 13 00000 00 0000 000</t>
  </si>
  <si>
    <t>000 1 13 01000 00 0000 130</t>
  </si>
  <si>
    <t>000 1 13 01020 01 0000 130</t>
  </si>
  <si>
    <t>000 1 13 01031 01 0000 130</t>
  </si>
  <si>
    <t>000 1 13 01400 01 0000 130</t>
  </si>
  <si>
    <t>000 1 13 01410 01 0000 130</t>
  </si>
  <si>
    <t>000 1 13 01500 00 0000 130</t>
  </si>
  <si>
    <t>000 1 13 01520 02 0000 130</t>
  </si>
  <si>
    <t>000 1 13 01990 00 0000 130</t>
  </si>
  <si>
    <t>000 1 13 01992 02 0000 130</t>
  </si>
  <si>
    <t>000 1 13 02000 00 0000 130</t>
  </si>
  <si>
    <t>000 1 13 02990 00 0000 130</t>
  </si>
  <si>
    <t>000 1 13 02992 02 0000 130</t>
  </si>
  <si>
    <t>000 1 14 00000 00 0000 000</t>
  </si>
  <si>
    <t>000 1 14 02000 00 0000 000</t>
  </si>
  <si>
    <t>000 1 14 02020 02 0000 440</t>
  </si>
  <si>
    <t>000 1 14 02022 02 0000 440</t>
  </si>
  <si>
    <t>000 1 14 06000 00 0000 430</t>
  </si>
  <si>
    <t>000 1 14 06020 00 0000 430</t>
  </si>
  <si>
    <t>000 1 14 06022 02 0000 430</t>
  </si>
  <si>
    <t>000 1 15 00000 00 0000 000</t>
  </si>
  <si>
    <t>000 1 15 02000 00 0000 140</t>
  </si>
  <si>
    <t>000 1 15 02020 02 0000 140</t>
  </si>
  <si>
    <t>000 1 16 00000 00 0000 000</t>
  </si>
  <si>
    <t>000 1 16 02000 00 0000 140</t>
  </si>
  <si>
    <t>000 1 16 02030 02 0000 140</t>
  </si>
  <si>
    <t>000 1 16 21000 00 0000 140</t>
  </si>
  <si>
    <t>000 1 16 21020 02 0000 140</t>
  </si>
  <si>
    <t>000 1 16 25000 00 0000 140</t>
  </si>
  <si>
    <t>000 1 16 25080 00 0000 140</t>
  </si>
  <si>
    <t>000 1 16 25082 02 0000 140</t>
  </si>
  <si>
    <t>000 1 16 26000 01 0000 140</t>
  </si>
  <si>
    <t>000 1 16 27000 01 0000 140</t>
  </si>
  <si>
    <t>000 1 16 30000 01 0000 140</t>
  </si>
  <si>
    <t>000 1 16 30012 01 0000 140</t>
  </si>
  <si>
    <t>000 1 16 30020 01 0000 140</t>
  </si>
  <si>
    <t>000 1 16 33000 00 0000 140</t>
  </si>
  <si>
    <t>000 1 16 33020 02 0000 140</t>
  </si>
  <si>
    <t>000 1 16 37000 00 0000 140</t>
  </si>
  <si>
    <t>000 1 16 37020 02 0000 140</t>
  </si>
  <si>
    <t>000 1 16 90000 00 0000 140</t>
  </si>
  <si>
    <t>000 1 16 90020 02 0000 140</t>
  </si>
  <si>
    <t>000 2 00 00000 00 0000 000</t>
  </si>
  <si>
    <t>000 2 02 00000 00 0000 000</t>
  </si>
  <si>
    <t>000 2 02 10000 00 0000 150</t>
  </si>
  <si>
    <t>000 2 02 15001 02 0000 150</t>
  </si>
  <si>
    <t>000 2 02 15009 02 0000 150</t>
  </si>
  <si>
    <t>000 2 02 20000 00 0000 150</t>
  </si>
  <si>
    <t>000 2 02 25016 02 0000 150</t>
  </si>
  <si>
    <t>000 2 02 25021 02 0000 150</t>
  </si>
  <si>
    <t>000 2 02 25027 02 0000 150</t>
  </si>
  <si>
    <t>000 2 02 25028 02 0000 150</t>
  </si>
  <si>
    <t>000 2 02 25066 02 0000 150</t>
  </si>
  <si>
    <t>000 2 02 25081 02 0000 150</t>
  </si>
  <si>
    <t>000 2 02 25082 02 0000 150</t>
  </si>
  <si>
    <t>000 2 02 25084 02 0000 150</t>
  </si>
  <si>
    <t>000 2 02 25086 02 0000 150</t>
  </si>
  <si>
    <t>000 2 02 25097 02 0000 150</t>
  </si>
  <si>
    <t>000 2 02 25114 02 0000 150</t>
  </si>
  <si>
    <t>000 2 02 25138 02 0000 150</t>
  </si>
  <si>
    <t>000 2 02 25170 02 0000 150</t>
  </si>
  <si>
    <t>000 2 02 25173 02 0000 150</t>
  </si>
  <si>
    <t>000 2 02 25187 02 0000 150</t>
  </si>
  <si>
    <t>000 2 02 25201 02 0000 150</t>
  </si>
  <si>
    <t>000 2 02 25202 02 0000 150</t>
  </si>
  <si>
    <t>000 2 02 25228 02 0000 150</t>
  </si>
  <si>
    <t>000 2 02 25229 02 0000 150</t>
  </si>
  <si>
    <t>000 2 02 25232 02 0000 150</t>
  </si>
  <si>
    <t>000 2 02 25242 02 0000 150</t>
  </si>
  <si>
    <t>000 2 02 25243 02 0000 150</t>
  </si>
  <si>
    <t>000 2 02 25402 02 0000 150</t>
  </si>
  <si>
    <t>000 2 02 25462 02 0000 150</t>
  </si>
  <si>
    <t>000 2 02 25467 02 0000 150</t>
  </si>
  <si>
    <t>000 2 02 25495 02 0000 150</t>
  </si>
  <si>
    <t>000 2 02 25497 02 0000 150</t>
  </si>
  <si>
    <t>000 2 02 25514 02 0000 150</t>
  </si>
  <si>
    <t>000 2 02 25516 02 0000 150</t>
  </si>
  <si>
    <t>000 2 02 25517 02 0000 150</t>
  </si>
  <si>
    <t>000 2 02 25519 02 0000 150</t>
  </si>
  <si>
    <t>000 2 02 25520 02 0000 150</t>
  </si>
  <si>
    <t>000 2 02 25527 02 0000 150</t>
  </si>
  <si>
    <t>000 2 02 25541 02 0000 150</t>
  </si>
  <si>
    <t>000 2 02 25542 02 0000 150</t>
  </si>
  <si>
    <t>000 2 02 25543 02 0000 150</t>
  </si>
  <si>
    <t>000 2 02 25555 02 0000 150</t>
  </si>
  <si>
    <t>000 2 02 25567 02 0000 150</t>
  </si>
  <si>
    <t>000 2 02 25568 02 0000 150</t>
  </si>
  <si>
    <t>000 2 02 27111 02 0000 150</t>
  </si>
  <si>
    <t>000 2 02 27139 02 0000 150</t>
  </si>
  <si>
    <t>000 2 02 27567 02 0000 150</t>
  </si>
  <si>
    <t>000 2 02 30000 00 0000 150</t>
  </si>
  <si>
    <t>000 2 02 35118 02 0000 150</t>
  </si>
  <si>
    <t>000 2 02 35120 02 0000 150</t>
  </si>
  <si>
    <t>000 2 02 35128 02 0000 150</t>
  </si>
  <si>
    <t>000 2 02 35129 02 0000 150</t>
  </si>
  <si>
    <t>000 2 02 35134 02 0000 150</t>
  </si>
  <si>
    <t>000 2 02 35135 02 0000 150</t>
  </si>
  <si>
    <t>000 2 02 35137 02 0000 150</t>
  </si>
  <si>
    <t>000 2 02 35176 02 0000 150</t>
  </si>
  <si>
    <t>000 2 02 35220 02 0000 150</t>
  </si>
  <si>
    <t>000 2 02 35240 02 0000 150</t>
  </si>
  <si>
    <t>000 2 02 35250 02 0000 150</t>
  </si>
  <si>
    <t>000 2 02 35260 02 0000 150</t>
  </si>
  <si>
    <t>000 2 02 35270 02 0000 150</t>
  </si>
  <si>
    <t>000 2 02 35280 02 0000 150</t>
  </si>
  <si>
    <t>000 2 02 35290 02 0000 150</t>
  </si>
  <si>
    <t>000 2 02 35380 02 0000 150</t>
  </si>
  <si>
    <t>000 2 02 35429 02 0000 150</t>
  </si>
  <si>
    <t>000 2 02 35430 02 0000 150</t>
  </si>
  <si>
    <t>000 2 02 35432 02 0000 150</t>
  </si>
  <si>
    <t>000 2 02 35460 02 0000 150</t>
  </si>
  <si>
    <t>000 2 02 35573 02 0000 150</t>
  </si>
  <si>
    <t>000 2 02 35900 02 0000 150</t>
  </si>
  <si>
    <t>000 2 02 40000 00 0000 150</t>
  </si>
  <si>
    <t>000 2 02 43009 02 0000 150</t>
  </si>
  <si>
    <t>000 2 02 45141 02 0000 150</t>
  </si>
  <si>
    <t>000 2 02 45142 02 0000 150</t>
  </si>
  <si>
    <t>000 2 02 45159 02 0000 150</t>
  </si>
  <si>
    <t>000 2 02 45161 02 0000 150</t>
  </si>
  <si>
    <t>000 2 02 45190 02 0000 150</t>
  </si>
  <si>
    <t>000 2 02 45191 02 0000 150</t>
  </si>
  <si>
    <t>000 2 02 45192 02 0000 150</t>
  </si>
  <si>
    <t>000 2 02 45196 02 0000 150</t>
  </si>
  <si>
    <t>000 2 02 45216 02 0000 150</t>
  </si>
  <si>
    <t>000 2 02 45293 02 0000 150</t>
  </si>
  <si>
    <t>000 2 02 45294 02 0000 150</t>
  </si>
  <si>
    <t>000 2 02 45393 02 0000 150</t>
  </si>
  <si>
    <t>000 2 02 45433 02 0000 150</t>
  </si>
  <si>
    <t>000 2 02 45468 02 0000 150</t>
  </si>
  <si>
    <t>000 2 02 45480 02 0000 150</t>
  </si>
  <si>
    <t>000 2 03 00000 00 0000 000</t>
  </si>
  <si>
    <t>000 2 03 02040 02 0000 150</t>
  </si>
  <si>
    <t>000 2 04 00000 00 0000 000</t>
  </si>
  <si>
    <t>000 2 04 02040 02 0000 150</t>
  </si>
  <si>
    <t>000 2 19 00000 00 0000 000</t>
  </si>
  <si>
    <t>000 2 19 25021 02 0000 150</t>
  </si>
  <si>
    <t>000 2 19 25402 02 0000 150</t>
  </si>
  <si>
    <t>000 2 19 25520 02 0000 150</t>
  </si>
  <si>
    <t>000 2 19 25674 02 0000 150</t>
  </si>
  <si>
    <t>000 2 19 35120 02 0000 150</t>
  </si>
  <si>
    <t>000 2 19 35250 02 0000 150</t>
  </si>
  <si>
    <t>000 2 19 35290 02 0000 150</t>
  </si>
  <si>
    <t>000 2 19 35900 02 0000 150</t>
  </si>
  <si>
    <t>000 2 19 45633 02 0000 150</t>
  </si>
  <si>
    <t>000 2 19 45657 02 0000 150</t>
  </si>
  <si>
    <t>000 2 19 45673 02 0000 150</t>
  </si>
  <si>
    <t>000 2 19 45676 02 0000 150</t>
  </si>
  <si>
    <t>000 1 01 02050 01 0000 110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</si>
  <si>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</si>
  <si>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Акцизы по подакцизным товарам (продукции), производимым на территории Российской Федерации</t>
  </si>
  <si>
    <t xml:space="preserve"> 000 1 03 02000 01 0000 110</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</si>
  <si>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</si>
  <si>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</si>
  <si>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</si>
  <si>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</si>
  <si>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000 1 05 01050 01 0000 110</t>
  </si>
  <si>
    <t>000 1 05 03000 01 0000 110</t>
  </si>
  <si>
    <t>000 1 05 03020 01 0000 110</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</si>
  <si>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</si>
  <si>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</si>
  <si>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</si>
  <si>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000 1 08 07280 01 0000 110</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</si>
  <si>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</si>
  <si>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</si>
  <si>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</si>
  <si>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</si>
  <si>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</si>
  <si>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</si>
  <si>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</si>
  <si>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</si>
  <si>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Платежи за добычу других полезных ископаемых</t>
  </si>
  <si>
    <t>Отчисления на воспроизводство минерально-сырьевой базы</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</si>
  <si>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</si>
  <si>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</si>
  <si>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</si>
  <si>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</si>
  <si>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Прочие налоги и сборы (по отмененным налогам и сборам субъектов Российской Федерации)</t>
  </si>
  <si>
    <t>Налог с продаж</t>
  </si>
  <si>
    <t>Налог, взимаемый в виде стоимости патента в связи с применением упрощенной системы налогообложения</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</si>
  <si>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</si>
  <si>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 xml:space="preserve"> 000 1 09 00000 00 0000 000</t>
  </si>
  <si>
    <t>000 1 09 01000 00 0000 110</t>
  </si>
  <si>
    <t>000 1 09 01020 04 0000 110</t>
  </si>
  <si>
    <t>000 1 09 01030 05 0000 110</t>
  </si>
  <si>
    <t xml:space="preserve"> 000 1 09 03000 00 0000 110</t>
  </si>
  <si>
    <t xml:space="preserve"> 000 1 0903020 00 0000 110</t>
  </si>
  <si>
    <t>000 1 09 03023 01 0000 110</t>
  </si>
  <si>
    <t xml:space="preserve"> 000 1 09 03025 01 0000 110</t>
  </si>
  <si>
    <t>000 1 09 03080 00 0000 110</t>
  </si>
  <si>
    <t>000 1 09 04010 02 0000 110</t>
  </si>
  <si>
    <t xml:space="preserve"> 000 1 09 04020 02 0000 110</t>
  </si>
  <si>
    <t xml:space="preserve"> 000 1 09 04030 01 0000 110</t>
  </si>
  <si>
    <t xml:space="preserve"> 000 1 09 06000 02 0000 110</t>
  </si>
  <si>
    <t xml:space="preserve"> 000 1 09 06010 02 0000 110</t>
  </si>
  <si>
    <t xml:space="preserve"> 000 1 09 11000 02 0000 110</t>
  </si>
  <si>
    <t xml:space="preserve"> 000 1 09 11010 02 0000 110</t>
  </si>
  <si>
    <t xml:space="preserve"> 000 1 09 11020 02 0000 110</t>
  </si>
  <si>
    <t>Налог с имущества, переходящего в порядке наследования или дарения</t>
  </si>
  <si>
    <t>000 1 09 04040 01 0000 110</t>
  </si>
  <si>
    <t>000 1 11 05026 00 0000 120</t>
  </si>
  <si>
    <t>000 1 11 05026 10 0000 120</t>
  </si>
  <si>
    <t>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</si>
  <si>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</si>
  <si>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000 1 12 01042 01 0000 120</t>
  </si>
  <si>
    <t>000 1 12 01070 01 0000 120</t>
  </si>
  <si>
    <t>Плата за размещение твердых коммунальных отходов</t>
  </si>
  <si>
    <t>Плата за выбросы загрязняющих веществ, образующихся при сжигании на факельных установках и (или) рассеивании попутного нефтяного газа</t>
  </si>
  <si>
    <t>000 1 13 01190 01 0000 130</t>
  </si>
  <si>
    <t>Плата за предоставление информации из реестра дисквалифицированных лиц</t>
  </si>
  <si>
    <t>000 1 13 02060 00 0000 130</t>
  </si>
  <si>
    <t>000 1 13 02062 02 0000 130</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</si>
  <si>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</si>
  <si>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</si>
  <si>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</si>
  <si>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</si>
  <si>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</si>
  <si>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000 1 14 02020 02 0000 410</t>
  </si>
  <si>
    <t>000 1 14 02022 02 0000 410</t>
  </si>
  <si>
    <t>000 1 14 02023 02 0000 410</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</si>
  <si>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</si>
  <si>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</si>
  <si>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</si>
  <si>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</si>
  <si>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000 1 16 03000 00 0000 140</t>
  </si>
  <si>
    <t>000 1 16 03020 02 0000 140</t>
  </si>
  <si>
    <t>000 1 16 18000 00 0000 140</t>
  </si>
  <si>
    <t>000 1 16 18020 02 0000 140</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</si>
  <si>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</si>
  <si>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</si>
  <si>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иных страховых случаев, когда выгодоприобретателями выступают получатели средств бюджетов субъектов Российской Федерации</t>
  </si>
  <si>
    <t>000 1 16 23000 00 0000 140</t>
  </si>
  <si>
    <t>000 1 16 23020 02 0000 140</t>
  </si>
  <si>
    <t>000 1 16 23022 02 0000 140</t>
  </si>
  <si>
    <t>000 1 16 25086 02 0000 140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</si>
  <si>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налагаемыми исполнительными органами государственной власти субъектов Российской Федерации</t>
  </si>
  <si>
    <t>000 1 16 30010 01 0000 140</t>
  </si>
  <si>
    <t xml:space="preserve">Денежные взыскания (штрафы) за нарушение правил перевозки крупногабаритных и тяжеловесных грузов по автомобильным дорогам общего пользования </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</si>
  <si>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</si>
  <si>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</si>
  <si>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</si>
  <si>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</si>
  <si>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</si>
  <si>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 xml:space="preserve"> 000 1 17 00000 00 0000 000</t>
  </si>
  <si>
    <t xml:space="preserve"> 000 1 17 01000 00 0000 180</t>
  </si>
  <si>
    <t xml:space="preserve"> 000 1 17 01020 02 0000 180</t>
  </si>
  <si>
    <t xml:space="preserve"> 000 1 17 05000 00 0000 180</t>
  </si>
  <si>
    <t xml:space="preserve"> 000 1 17 05020 02 0000 180</t>
  </si>
  <si>
    <t>Дотации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</si>
  <si>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</si>
  <si>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000 2 02 15009 00 0000 150</t>
  </si>
  <si>
    <t>000 2 02 25016 00 0000 150</t>
  </si>
  <si>
    <t>Субсидии бюджетам на мероприятия федеральной целевой программы "Развитие водохозяйственного комплекса Российской Федерации в 2012 - 2020 годах"</t>
  </si>
  <si>
    <t>000 2 02 25021 00 0000 150</t>
  </si>
  <si>
    <t>Субсидии бюджетам на реализацию мероприятий по стимулированию программ развития жилищного строительства субъектов Российской Федерации</t>
  </si>
  <si>
    <t>000 2 02 25027 00 0000 150</t>
  </si>
  <si>
    <t>Субсидии бюджетам на реализацию мероприятий государственной программы Российской Федерации "Доступная среда"</t>
  </si>
  <si>
    <t>000 2 02 25028 00 0000 150</t>
  </si>
  <si>
    <t>Субсидии бюджетам на поддержку региональных проектов в сфере информационных технологий</t>
  </si>
  <si>
    <t>000 2 02 25081 00 0000 150</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</si>
  <si>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</si>
  <si>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000 2 02 25086 00 0000 150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</si>
  <si>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</si>
  <si>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000 2 02 25097 00 0000 150</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</si>
  <si>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</si>
  <si>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000 2 02 25114 00 0000 150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</si>
  <si>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</si>
  <si>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000 2 02 25138 00 0000 150</t>
  </si>
  <si>
    <t>Субсидии бюджетам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</si>
  <si>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000 2 02 25170 00 0000 150</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</si>
  <si>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</si>
  <si>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000 2 02 25173 00 0000 150</t>
  </si>
  <si>
    <t>Субсидии бюджетам на создание детских технопарков "Кванториум"</t>
  </si>
  <si>
    <t>000 2 02 25187 00 0000 150</t>
  </si>
  <si>
    <t>Субсидии бюджетам на поддержку образования для детей с ограниченными возможностями здоровья</t>
  </si>
  <si>
    <t>000 2 02 25201 00 0000 150</t>
  </si>
  <si>
    <t>Субсидии бюджетам на развитие паллиативной медицинской помощи</t>
  </si>
  <si>
    <t>000 2 02 25202 00 0000 150</t>
  </si>
  <si>
    <t>Субсидии бюджетам на реализацию мероприятий по предупреждению и борьбе с социально значимыми инфекционными заболеваниями</t>
  </si>
  <si>
    <t>Субсидии бюджетам на оснащение объектов спортивной инфраструктуры спортивно-технологическим оборудованием</t>
  </si>
  <si>
    <t>000 2 02 25229 00 0000 150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</si>
  <si>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</si>
  <si>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000 2 02 25232 00 0000 150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</si>
  <si>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</si>
  <si>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000 2 02 25242 00 0000 150</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</si>
  <si>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</si>
  <si>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000 2 02 25243 00 0000 150</t>
  </si>
  <si>
    <t>Субсидии бюджетам на строительство и реконструкцию (модернизацию) объектов питьевого водоснабжения</t>
  </si>
  <si>
    <t>000 2 02 25467 00 0000 150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</si>
  <si>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</si>
  <si>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000 2 02 25495 00 0000 150</t>
  </si>
  <si>
    <t>Субсидии бюджетам на реализацию федеральной целевой программы "Развитие физической культуры и спорта в Российской Федерации на 2016 - 2020 годы"</t>
  </si>
  <si>
    <t>000 2 02 25497 00 0000 150</t>
  </si>
  <si>
    <t>Субсидии бюджетам на реализацию мероприятий по обеспечению жильем молодых семей</t>
  </si>
  <si>
    <t>000 2 02 25514 00 0000 150</t>
  </si>
  <si>
    <t>Субсидии бюджетам на реализацию мероприятий в сфере реабилитации и абилитации инвалидов</t>
  </si>
  <si>
    <t>000 2 02 25516 00 0000 150</t>
  </si>
  <si>
    <t>Субсидии бюджетам на реализацию мероприятий по укреплению единства российской нации и этнокультурному развитию народов России</t>
  </si>
  <si>
    <t>000 2 02 25517 00 0000 150</t>
  </si>
  <si>
    <t>Субсидии бюджетам на поддержку творческой деятельности и техническое оснащение детских и кукольных театров</t>
  </si>
  <si>
    <t>000 2 02 25519 00 0000 150</t>
  </si>
  <si>
    <t>Субсидия бюджетам на поддержку отрасли культуры</t>
  </si>
  <si>
    <t>000 2 02 25520 00 0000 150</t>
  </si>
  <si>
    <t>Субсидии бюджетам на реализацию мероприятий по созданию в субъектах Российской Федерации новых мест в общеобразовательных организациях</t>
  </si>
  <si>
    <t>000 2 02 25527 00 0000 150</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</si>
  <si>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</si>
  <si>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000 2 02 25555 00 0000 150</t>
  </si>
  <si>
    <t>Субсидии бюджетам на реализацию программ формирования современной городской среды</t>
  </si>
  <si>
    <t>000 2 02 25567 00 0000 150</t>
  </si>
  <si>
    <t>Субсидии бюджетам на обеспечение устойчивого развития сельских территорий</t>
  </si>
  <si>
    <t>000 2 02 27139 00 0000 150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</si>
  <si>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</si>
  <si>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000 2 02 27567 00 0000 150</t>
  </si>
  <si>
    <t>Субсидии бюджетам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</si>
  <si>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000 2 02 35118 00 0000 150</t>
  </si>
  <si>
    <t>Субвенции бюджетам на осуществление первичного воинского учета на территориях, где отсутствуют военные комиссариаты</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</si>
  <si>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</si>
  <si>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</si>
  <si>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000 2 02 35134 00 0000 150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</si>
  <si>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</si>
  <si>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000 2 02 35135 00 0000 150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</si>
  <si>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</si>
  <si>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000 2 02 35137 00 0000 150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</si>
  <si>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</si>
  <si>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000 2 02 35176 00 0000 150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</si>
  <si>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</si>
  <si>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000 2 02 35220 00 0000 150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</si>
  <si>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</si>
  <si>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000 2 02 35240 00 0000 150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</si>
  <si>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</si>
  <si>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000 2 02 35250 00 0000 150</t>
  </si>
  <si>
    <t>Субвенции бюджетам на оплату жилищно-коммунальных услуг отдельным категориям граждан</t>
  </si>
  <si>
    <t>000 2 02 35260 00 0000 150</t>
  </si>
  <si>
    <t>Субвенции бюджетам на выплату единовременного пособия при всех формах устройства детей, лишенных родительского попечения, в семью</t>
  </si>
  <si>
    <t>000 2 02 35270 00 0000 150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</si>
  <si>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</si>
  <si>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000 2 02 35280 00 0000 150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</si>
  <si>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</si>
  <si>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000 2 02 35380 00 0000 150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</si>
  <si>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</si>
  <si>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000 2 02 35429 00 0000 150</t>
  </si>
  <si>
    <t>Субвенции бюджетам на увеличение площади лесовосстановления</t>
  </si>
  <si>
    <t>000 2 02 35430 00 0000 150</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</si>
  <si>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</si>
  <si>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000 2 02 35432 00 0000 150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</si>
  <si>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</si>
  <si>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000 2 02 35460 00 0000 150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</si>
  <si>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</si>
  <si>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000 2 02 35573 00 0000 150</t>
  </si>
  <si>
    <t>Субвенции бюджетам на осуществление ежемесячной выплаты в связи с рождением (усыновлением) первого ребенка</t>
  </si>
  <si>
    <t>000 2 02 45159 00 0000 150</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</si>
  <si>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</si>
  <si>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000 2 02 45161 00 0000 150</t>
  </si>
  <si>
    <t>Межбюджетные трансферты, передаваемые бюджетам на реализацию отдельных полномочий в области лекарственного обеспечения</t>
  </si>
  <si>
    <t>000 2 02 45191 00 0000 150</t>
  </si>
  <si>
    <t>Межбюджетные трансферты, передаваемые бюджетам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</si>
  <si>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000 2 02 45192 00 0000 150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</si>
  <si>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</si>
  <si>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000 2 02 45196 00 0000 150</t>
  </si>
  <si>
    <t>Межбюджетные трансферты, передаваемые бюджетам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</si>
  <si>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000 2 02 45216 00 0000 150</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</si>
  <si>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</si>
  <si>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000 2 02 45293 00 0000 150</t>
  </si>
  <si>
    <t>Межбюджетные трансферты, передаваемые бюджетам на приобретение автотранспорта</t>
  </si>
  <si>
    <t>000 2 02 45294 00 0000 150</t>
  </si>
  <si>
    <t>Межбюджетные трансферты, передаваемые бюджетам на организацию профессионального обучения и дополнительного профессионального образования лиц предпенсионного возраста</t>
  </si>
  <si>
    <t>000 2 02 45393 00 0000 150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</si>
  <si>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</si>
  <si>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000 2 02 45433 00 0000 150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</si>
  <si>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</si>
  <si>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000 2 02 45468 00 0000 150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</si>
  <si>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</si>
  <si>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000 2 02 45480 00 0000 150</t>
  </si>
  <si>
    <t>Межбюджетные трансферты, перечисляемые бюджетам на создание системы поддержки фермеров и развитие сельской кооперации</t>
  </si>
  <si>
    <t>Безвозмездные поступления от государственных (муниципальных) организаций в бюджеты субъектов Российской Федерации</t>
  </si>
  <si>
    <t>000 2 03 02030 02 0000 150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</si>
  <si>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</si>
  <si>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000 2 04 02000 02 0000 150</t>
  </si>
  <si>
    <t>Безвозмездные поступления от негосударственных организаций в бюджеты субъектов Российской Федерации</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</si>
  <si>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</si>
  <si>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</si>
  <si>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</si>
  <si>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</si>
  <si>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</si>
  <si>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 xml:space="preserve"> 000 2 18 00000 00 0000 000</t>
  </si>
  <si>
    <t xml:space="preserve"> 000 2 18 00000 00 0000 150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</si>
  <si>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</si>
  <si>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000 2 02 15001 00 0000 150</t>
  </si>
  <si>
    <t>000 2 03 02000 02 0000 150</t>
  </si>
  <si>
    <t xml:space="preserve"> 000 2 18 00000 02 0000 150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</si>
  <si>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</si>
  <si>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000 2 18 02000 02 0000 150</t>
  </si>
  <si>
    <t xml:space="preserve"> 000 2 18 02010 02 0000 150</t>
  </si>
  <si>
    <t xml:space="preserve"> 000 2 18 02020 02 0000 150</t>
  </si>
  <si>
    <t xml:space="preserve"> 000 2 18 02030 02 0000 150</t>
  </si>
  <si>
    <t>000 2 18 25520 02 0000 150</t>
  </si>
  <si>
    <t>Доходы бюджетов субъектов Российской Федерации от возврата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муниципальных образований</t>
  </si>
  <si>
    <t>000 2 18 35120 02 0000 150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</si>
  <si>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</si>
  <si>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000 2 18 60010 02 0000 150</t>
  </si>
  <si>
    <t>000 2 19 00000 02 0000 150</t>
  </si>
  <si>
    <t>Возврат остатков субсидий, субвенций и иных межбюджетных трансфертов, имеющих целевой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</si>
  <si>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</si>
  <si>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000 2 19 25018 02 0000 150</t>
  </si>
  <si>
    <t>Возврат остатков субсидий на 1 килограмм реализованного и (или) отгруженного на собственную переработку молока из бюджетов субъектов Российской Федерации</t>
  </si>
  <si>
    <t>000 2 19 25043 02 0000 150</t>
  </si>
  <si>
    <t>000 2 19 25053 02 0000 150</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</si>
  <si>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</si>
  <si>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</si>
  <si>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000 2 19 25054 02 0000 150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</si>
  <si>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</si>
  <si>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000 2 19 25064 02 0000 150</t>
  </si>
  <si>
    <t>000 2 19 25084 02 0000 150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</si>
  <si>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</si>
  <si>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000 2 19 25462 02 0000 150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</si>
  <si>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</si>
  <si>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000 2 19 25541 02 0000 150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</si>
  <si>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</si>
  <si>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000 2 19 25542 02 0000 150</t>
  </si>
  <si>
    <t>Возврат остатков субсидий на повышение продуктивности в молочном скотоводстве из бюджетов субъектов Российской Федерации</t>
  </si>
  <si>
    <t>000 2 19 25543 02 0000 150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</si>
  <si>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</si>
  <si>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000 2 19 25567 02 0000 150</t>
  </si>
  <si>
    <t>Возврат остатков субсидий на реализацию мероприятий по устойчивому развитию сельских территорий из бюджетов субъектов Российской Федерации</t>
  </si>
  <si>
    <t>000 2 19 35129 02 0000 150</t>
  </si>
  <si>
    <t>Возврат остатков субвенций на осуществление отдельных полномочий в области лесных отношений из бюджетов субъектов Российской Федерации</t>
  </si>
  <si>
    <t>000 2 19 35137 02 0000 150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</si>
  <si>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</si>
  <si>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000 2 19 35380 02 0000 150</t>
  </si>
  <si>
    <t>000 2 19 45612 02 0000 150</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</si>
  <si>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</si>
  <si>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остатков межбюджетных трансфертов прошлых лет за счет средств резервного фонда Президента Российской Федерации на капитальный ремонт зданий из бюджетов субъектов Российской Федерации</t>
  </si>
  <si>
    <t>000 2 19 51360 02 0000 150</t>
  </si>
  <si>
    <t>000 2 19 90000 02 0000 150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</si>
  <si>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</si>
  <si>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000 1 08 07310 01 0000 110</t>
  </si>
  <si>
    <t>Государственная пошлина за повторную выдачу свидетельства о постановке на учет в налоговом органе</t>
  </si>
  <si>
    <t>000 1 09 04000 00 0000 110</t>
  </si>
  <si>
    <t>000 1 09 03083 02 0000 110</t>
  </si>
  <si>
    <t>Налоги на имущество</t>
  </si>
  <si>
    <t>000 1 18 00000 00 0000 000</t>
  </si>
  <si>
    <t>000 1 18 02000 00 0000 150</t>
  </si>
  <si>
    <t>000 1 18 02200 02 0000 150</t>
  </si>
  <si>
    <t>ПОСТУПЛЕНИЯ (ПЕРЕЧИСЛЕНИЯ) ПО УРЕГУЛИРОВАНИЮ РАСЧЕТОЙ МЕЖДУ БЮДЖЕТАМИ БЮДЖЕТНОЙ СИСТЕМЫ РОССИЙСКОЙ ФЕДЕРАЦИИ</t>
  </si>
  <si>
    <t>Поступления в бюджеты (перечисления из бюджета) по урегулированию расчетов между бюджетами бюджетной системы Российской Федерации по распределенным доходам</t>
  </si>
  <si>
    <t>Поступления в бюджеты субъектов Российской Федерации (перечисления из бюджетов субъектов Российской Федерации) по урегулированию расчетов между бюджетами бюджетной системы Российской Федерации по распределенным доходам</t>
  </si>
  <si>
    <t>000 2 19 25382 02 0000 150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</si>
  <si>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</si>
  <si>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Доходы областного бюджета за 9 месяцев 2019 года</t>
  </si>
  <si>
    <t>Кассовое исполнение
за 9 месяцев
2019 года</t>
  </si>
  <si>
    <t>000 1 16 32000 00 0000 140</t>
  </si>
  <si>
    <t>000 1 16 32000 02 0000 140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</si>
  <si>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</si>
  <si>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</si>
  <si>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000 1 16 46000 00 0000 140</t>
  </si>
  <si>
    <t>000 1 16 46000 02 0000 140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</si>
  <si>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</si>
  <si>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</si>
  <si>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000 2 02 45136 02 0000 150</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</si>
  <si>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</si>
  <si>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000 2 02 45453 00 0000 150</t>
  </si>
  <si>
    <t>000 2 02 45453 02 0000 150</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</si>
  <si>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</si>
  <si>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</si>
  <si>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000 2 02 45454 00 0000 150</t>
  </si>
  <si>
    <t>000 2 02 45454 02 0000 150</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</si>
  <si>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</si>
  <si>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</si>
  <si>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000 2 18 25555 02 0000 150</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</si>
  <si>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</si>
  <si>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000 2 19 25470 02 0000 150</t>
  </si>
  <si>
    <t>Возврат остатков субсидий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из бюджетов субъектов Российской Федерации</t>
  </si>
  <si>
    <t>000 2 19 25568 02 0000 150</t>
  </si>
  <si>
    <t>Возврат остатков субсидий на реализацию мероприятий в области мелиорации земель сельскохозяйственного назначения из бюджетов субъектов Российской Федерации</t>
  </si>
  <si>
    <t>000 2 19 35130 02 0000 150</t>
  </si>
  <si>
    <t>Возврат остатков субвенций на обеспечение инвалидов техническими средствами реабилитации, включая изготовление и ремонт протезно-ортопедических изделий из бюджетов субъектов Российской Федерации</t>
  </si>
  <si>
    <t>000 2 19 35194 02 0000 150</t>
  </si>
  <si>
    <t>Возврат остатков субвенций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</si>
  <si>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</si>
  <si>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Кассовое исполнение
за 9 месяцев
2018 года</t>
  </si>
  <si>
    <t>Темп роста 2019 к соответствующему периоду 2018, %</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</si>
  <si>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</si>
  <si>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Государственная пошлина по делам, рассматриваемым конституционными (уставными) судами субъектов Российской Федерации</t>
  </si>
  <si>
    <t>000 1 08 02000 01 0000 110</t>
  </si>
  <si>
    <t>000 1 08 02020 01 0000 110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</si>
  <si>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</si>
  <si>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000 1 08 07300 01 0000 110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</si>
  <si>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</si>
  <si>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000 1 09 03082 02 0000 110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</si>
  <si>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</si>
  <si>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 xml:space="preserve"> 000 1 16 23021 02 0000 140</t>
  </si>
  <si>
    <t>Денежные взыскания (штрафы) за нарушение условий договоров (соглашений) о предоставлении субсидий</t>
  </si>
  <si>
    <t>Денежные взыскания (штрафы) за нарушение условий договоров (соглашений) о предоставлении субсидий бюджетам муниципальных образований из бюджета субъекта Российской Федерации</t>
  </si>
  <si>
    <t>000 1 16 49000 00 0000 140</t>
  </si>
  <si>
    <t>000 1 16 49020 02 0000 140</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</si>
  <si>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</si>
  <si>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</si>
  <si>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000 2 02 15002 00 0000 151</t>
  </si>
  <si>
    <t>000 2 02 15002 02 0000 151</t>
  </si>
  <si>
    <t>Дотации бюджетам субъектов Российской Федерации в целях стимулирования роста налогового потенциала по налогу на прибыль организаций</t>
  </si>
  <si>
    <t>000 2 02 15213 02 0000 151</t>
  </si>
  <si>
    <t>Субсидии бюджетам на реализацию федеральных целевых программ</t>
  </si>
  <si>
    <t>Субсидии бюджетам субъектов Российской Федерации на реализацию федеральных целевых программ</t>
  </si>
  <si>
    <t xml:space="preserve"> 000 2 02 20051 00 0000 151</t>
  </si>
  <si>
    <t xml:space="preserve"> 000 2 02 20051 02 0000 151</t>
  </si>
  <si>
    <t>Субсидии бюджетам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</si>
  <si>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</si>
  <si>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 xml:space="preserve"> 000 2 02 20077 00 0000 151</t>
  </si>
  <si>
    <t xml:space="preserve"> 000 2 02 20077 02 0000 151</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</si>
  <si>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</si>
  <si>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 xml:space="preserve"> 000 2 02 25209 02 0000 151</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</si>
  <si>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</si>
  <si>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 xml:space="preserve"> 000 2 02 25382 02 0000 151</t>
  </si>
  <si>
    <t>Субсидии бюджетам субъектов Российской Федерации на разработку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t>
  </si>
  <si>
    <t>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</si>
  <si>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 xml:space="preserve"> 000 2 02 25533 02 0000 151</t>
  </si>
  <si>
    <t xml:space="preserve"> 000 2 02 25534 02 0000 151</t>
  </si>
  <si>
    <t>Субсидии бюджетам на поддержку обустройства мест массового отдыха населения (городских парков)</t>
  </si>
  <si>
    <t>Субсидии бюджетам субъектов Российской Федерации на поддержку обустройства мест массового отдыха населения (городских парков)</t>
  </si>
  <si>
    <t xml:space="preserve"> 000 2 02 25560 00 0000 151</t>
  </si>
  <si>
    <t xml:space="preserve"> 000 2 02 25560 02 0000 151</t>
  </si>
  <si>
    <t>Субсидии бюджетам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</si>
  <si>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</si>
  <si>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000 2 02 25674 00 0000 151</t>
  </si>
  <si>
    <t>000 2 02 25674 02 0000 151</t>
  </si>
  <si>
    <t>Субвенции бюджетам субъектов Российской Федерации на обеспечение инвалидов техническими средствами реабилитации, включая изготовление и ремонт протезно-ортопедических изделий</t>
  </si>
  <si>
    <t xml:space="preserve"> 000 2 02 35130 02 0000 151</t>
  </si>
  <si>
    <t>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</si>
  <si>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 xml:space="preserve"> 000 2 02 35194 02 0000 151</t>
  </si>
  <si>
    <t>Межбюджетные трансферты, передаваемые бюджетам, за счет средств резервного фонда Президента Российской Федерации</t>
  </si>
  <si>
    <t>Межбюджетные трансферты, передаваемые бюджетам субъектов Российской Федерации, за счет средств резервного фонда Президента Российской Федерации</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</si>
  <si>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</si>
  <si>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</si>
  <si>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 xml:space="preserve"> 000 2 02 49000 00 0000 151</t>
  </si>
  <si>
    <t xml:space="preserve"> 000 2 02 49000 02 0000 151</t>
  </si>
  <si>
    <t>000 2 02 49001 00 0000 151</t>
  </si>
  <si>
    <t>000 2 02 49001 02 0000 151</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</si>
  <si>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субъектов Российской Федерации</t>
  </si>
  <si>
    <t>000 2 19 25016 02 0000 150</t>
  </si>
  <si>
    <t>Возврат остатков субсидий на возмещение части затрат на приобретение элитных семян из бюджетов субъектов Российской Федерации</t>
  </si>
  <si>
    <t>Возврат остатков субсидий на поддержку экономически значимых региональных программ в области растениеводства из бюджетов субъектов Российской Федерации</t>
  </si>
  <si>
    <t>000 2 19 25035 02 0000 150</t>
  </si>
  <si>
    <t xml:space="preserve"> 000 2 19 25031 02 0000 150</t>
  </si>
  <si>
    <t>Возврат остатков субсидий на возмещение части процентной ставки по долгосрочным, среднесрочным и краткосрочным кредитам, взятым малыми формами хозяйствования, из бюджетов субъектов Российской Федерации</t>
  </si>
  <si>
    <t xml:space="preserve"> 000 2 19 25055 02 0000 150</t>
  </si>
  <si>
    <t>Возврат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субъектов Российской Федерации</t>
  </si>
  <si>
    <t>000 2 19 25442 02 0000 150</t>
  </si>
  <si>
    <t>Возврат остатков субсидий на поддержку племенного крупного рогатого скота молочного направления из бюджетов субъектов Российской Федерации</t>
  </si>
  <si>
    <t>000 2 19 25046 02 0000 150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</si>
  <si>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</si>
  <si>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</si>
  <si>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 xml:space="preserve"> 000 2 19 35118 02 0000 150</t>
  </si>
  <si>
    <t>000 2 19 25495 02 0000 150</t>
  </si>
  <si>
    <t>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</si>
  <si>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 xml:space="preserve"> 000 2 19 45462 02 0000 150</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</si>
</sst>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9">
    <font>
      <sz val="11"/>
      <color theme="1"/>
      <name val="Calibri"/>
      <family val="2"/>
    </font>
    <font>
      <sz val="11"/>
      <color indexed="8"/>
      <name val="Calibri"/>
      <family val="2"/>
    </font>
    <font>
      <sz val="10"/>
      <name val="Arial"/>
      <family val="2"/>
    </font>
    <font>
      <sz val="10"/>
      <name val="Helv"/>
      <family val="0"/>
    </font>
    <font>
      <sz val="12"/>
      <name val="Times New Roman"/>
      <family val="1"/>
    </font>
    <font>
      <b/>
      <sz val="12"/>
      <name val="Times New Roman"/>
      <family val="1"/>
    </font>
    <font>
      <b/>
      <sz val="15"/>
      <name val="Times New Roman"/>
      <family val="1"/>
    </font>
    <font>
      <sz val="11"/>
      <color indexed="9"/>
      <name val="Calibri"/>
      <family val="2"/>
    </font>
    <font>
      <sz val="10"/>
      <color indexed="8"/>
      <name val="Arial Cyr"/>
      <family val="0"/>
    </font>
    <font>
      <sz val="8"/>
      <color indexed="8"/>
      <name val="Arial"/>
      <family val="2"/>
    </font>
    <font>
      <b/>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7"/>
      <name val="Calibri"/>
      <family val="2"/>
    </font>
    <font>
      <b/>
      <sz val="13"/>
      <color indexed="57"/>
      <name val="Calibri"/>
      <family val="2"/>
    </font>
    <font>
      <b/>
      <sz val="11"/>
      <color indexed="57"/>
      <name val="Calibri"/>
      <family val="2"/>
    </font>
    <font>
      <b/>
      <sz val="11"/>
      <color indexed="8"/>
      <name val="Calibri"/>
      <family val="2"/>
    </font>
    <font>
      <b/>
      <sz val="11"/>
      <color indexed="9"/>
      <name val="Calibri"/>
      <family val="2"/>
    </font>
    <font>
      <b/>
      <sz val="18"/>
      <color indexed="57"/>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theme="0"/>
      <name val="Calibri"/>
      <family val="2"/>
    </font>
    <font>
      <sz val="10"/>
      <color rgb="FF000000"/>
      <name val="Arial Cyr"/>
      <family val="0"/>
    </font>
    <font>
      <sz val="8"/>
      <color rgb="FF000000"/>
      <name val="Arial"/>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border>
    <border>
      <left style="thin"/>
      <right style="thin"/>
      <top style="thin"/>
      <bottom style="thin"/>
    </border>
    <border>
      <left style="thin"/>
      <right/>
      <top style="thin"/>
      <bottom style="thin"/>
    </border>
    <border>
      <left/>
      <right style="thin"/>
      <top style="thin"/>
      <bottom style="thin"/>
    </border>
    <border>
      <left/>
      <right/>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1" fontId="29" fillId="0" borderId="1">
      <alignment horizontal="center" vertical="top" shrinkToFit="1"/>
      <protection/>
    </xf>
    <xf numFmtId="0" fontId="30" fillId="0" borderId="2">
      <alignment horizontal="left" wrapText="1" indent="2"/>
      <protection/>
    </xf>
    <xf numFmtId="49" fontId="29" fillId="0" borderId="1">
      <alignment horizontal="left" vertical="top" wrapText="1"/>
      <protection/>
    </xf>
    <xf numFmtId="4" fontId="29" fillId="0" borderId="1">
      <alignment horizontal="right" vertical="top" shrinkToFit="1"/>
      <protection/>
    </xf>
    <xf numFmtId="49" fontId="30" fillId="0" borderId="1">
      <alignment horizontal="center"/>
      <protection/>
    </xf>
    <xf numFmtId="4" fontId="31" fillId="20" borderId="1">
      <alignment horizontal="right" vertical="top" shrinkToFit="1"/>
      <protection/>
    </xf>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2" fillId="27" borderId="3" applyNumberFormat="0" applyAlignment="0" applyProtection="0"/>
    <xf numFmtId="0" fontId="33" fillId="28" borderId="4" applyNumberFormat="0" applyAlignment="0" applyProtection="0"/>
    <xf numFmtId="0" fontId="34" fillId="28"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0" fontId="41" fillId="30" borderId="0" applyNumberFormat="0" applyBorder="0" applyAlignment="0" applyProtection="0"/>
    <xf numFmtId="0" fontId="0" fillId="0" borderId="0">
      <alignment/>
      <protection/>
    </xf>
    <xf numFmtId="0" fontId="2" fillId="0" borderId="0">
      <alignment/>
      <protection/>
    </xf>
    <xf numFmtId="0" fontId="42" fillId="31" borderId="0" applyNumberFormat="0" applyBorder="0" applyAlignment="0" applyProtection="0"/>
    <xf numFmtId="0" fontId="43"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4" fillId="0" borderId="11" applyNumberFormat="0" applyFill="0" applyAlignment="0" applyProtection="0"/>
    <xf numFmtId="0" fontId="3" fillId="0" borderId="0">
      <alignment/>
      <protection/>
    </xf>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0" fontId="46" fillId="33" borderId="0" applyNumberFormat="0" applyBorder="0" applyAlignment="0" applyProtection="0"/>
  </cellStyleXfs>
  <cellXfs count="25">
    <xf numFmtId="0" fontId="0" fillId="0" borderId="0" xfId="0" applyFont="1" applyAlignment="1">
      <alignment/>
    </xf>
    <xf numFmtId="4" fontId="4" fillId="0" borderId="12" xfId="0" applyNumberFormat="1" applyFont="1" applyFill="1" applyBorder="1" applyAlignment="1">
      <alignment horizontal="center" vertical="center" wrapText="1"/>
    </xf>
    <xf numFmtId="0" fontId="4" fillId="0" borderId="13" xfId="0" applyNumberFormat="1" applyFont="1" applyFill="1" applyBorder="1" applyAlignment="1" quotePrefix="1">
      <alignment horizontal="center" vertical="center" wrapText="1"/>
    </xf>
    <xf numFmtId="0" fontId="4" fillId="0" borderId="13" xfId="0" applyNumberFormat="1" applyFont="1" applyFill="1" applyBorder="1" applyAlignment="1">
      <alignment horizontal="left" vertical="center" wrapText="1"/>
    </xf>
    <xf numFmtId="0" fontId="4" fillId="0" borderId="13" xfId="59" applyNumberFormat="1" applyFont="1" applyFill="1" applyBorder="1" applyAlignment="1" quotePrefix="1">
      <alignment horizontal="center" vertical="center" wrapText="1"/>
      <protection/>
    </xf>
    <xf numFmtId="0" fontId="4" fillId="0" borderId="0" xfId="0" applyFont="1" applyFill="1" applyAlignment="1">
      <alignment vertical="center" wrapText="1"/>
    </xf>
    <xf numFmtId="4" fontId="4" fillId="0" borderId="0" xfId="0" applyNumberFormat="1" applyFont="1" applyFill="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3" xfId="0" applyNumberFormat="1" applyFont="1" applyFill="1" applyBorder="1" applyAlignment="1">
      <alignment vertical="center" wrapText="1"/>
    </xf>
    <xf numFmtId="4" fontId="4" fillId="0" borderId="0" xfId="0" applyNumberFormat="1" applyFont="1" applyFill="1" applyAlignment="1">
      <alignment vertical="center" wrapText="1"/>
    </xf>
    <xf numFmtId="4" fontId="4" fillId="0" borderId="0" xfId="0" applyNumberFormat="1" applyFont="1" applyFill="1" applyAlignment="1">
      <alignment horizontal="left" vertical="top" wrapText="1"/>
    </xf>
    <xf numFmtId="0" fontId="4" fillId="0" borderId="0" xfId="0" applyFont="1" applyFill="1" applyAlignment="1">
      <alignment horizontal="right" vertical="center" wrapText="1"/>
    </xf>
    <xf numFmtId="0" fontId="4" fillId="0" borderId="0" xfId="0" applyFont="1" applyFill="1" applyBorder="1" applyAlignment="1">
      <alignment horizontal="justify" vertical="center" wrapText="1"/>
    </xf>
    <xf numFmtId="4" fontId="5" fillId="0" borderId="13" xfId="0" applyNumberFormat="1" applyFont="1" applyFill="1" applyBorder="1" applyAlignment="1">
      <alignment horizontal="right" vertical="center" wrapText="1"/>
    </xf>
    <xf numFmtId="4" fontId="4" fillId="0" borderId="13" xfId="0" applyNumberFormat="1" applyFont="1" applyFill="1" applyBorder="1" applyAlignment="1">
      <alignment horizontal="right" vertical="center" wrapText="1"/>
    </xf>
    <xf numFmtId="0" fontId="47" fillId="0" borderId="13" xfId="34" applyNumberFormat="1" applyFont="1" applyFill="1" applyBorder="1" applyAlignment="1" applyProtection="1">
      <alignment horizontal="left" vertical="center" wrapText="1"/>
      <protection/>
    </xf>
    <xf numFmtId="0" fontId="48" fillId="0" borderId="13" xfId="34" applyNumberFormat="1" applyFont="1" applyFill="1" applyBorder="1" applyAlignment="1" applyProtection="1">
      <alignment horizontal="left" vertical="center" wrapText="1"/>
      <protection/>
    </xf>
    <xf numFmtId="164" fontId="4" fillId="0" borderId="13" xfId="0" applyNumberFormat="1" applyFont="1" applyFill="1" applyBorder="1" applyAlignment="1">
      <alignment horizontal="right" vertical="center" wrapText="1"/>
    </xf>
    <xf numFmtId="164" fontId="5" fillId="0" borderId="13" xfId="0" applyNumberFormat="1" applyFont="1" applyFill="1" applyBorder="1" applyAlignment="1">
      <alignment horizontal="right" vertical="center" wrapText="1"/>
    </xf>
    <xf numFmtId="0" fontId="5" fillId="0" borderId="13" xfId="0" applyNumberFormat="1" applyFont="1" applyFill="1" applyBorder="1" applyAlignment="1" quotePrefix="1">
      <alignment horizontal="center" vertical="center" wrapText="1"/>
    </xf>
    <xf numFmtId="0" fontId="5" fillId="0" borderId="13" xfId="0" applyNumberFormat="1"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4" fillId="0" borderId="16" xfId="0" applyFont="1" applyFill="1" applyBorder="1" applyAlignment="1">
      <alignment horizontal="right" vertical="center" wrapText="1"/>
    </xf>
    <xf numFmtId="0" fontId="6" fillId="0" borderId="0" xfId="0" applyFont="1" applyFill="1" applyAlignment="1">
      <alignment horizontal="center" vertical="center"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6" xfId="33"/>
    <cellStyle name="xl34" xfId="34"/>
    <cellStyle name="xl38" xfId="35"/>
    <cellStyle name="xl42" xfId="36"/>
    <cellStyle name="xl52" xfId="37"/>
    <cellStyle name="xl63"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Currency" xfId="48"/>
    <cellStyle name="Currency [0]"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Обычный 2" xfId="58"/>
    <cellStyle name="Обычный 3" xfId="59"/>
    <cellStyle name="Плохой" xfId="60"/>
    <cellStyle name="Пояснение" xfId="61"/>
    <cellStyle name="Примечание" xfId="62"/>
    <cellStyle name="Percent" xfId="63"/>
    <cellStyle name="Связанная ячейка" xfId="64"/>
    <cellStyle name="Стиль 1" xfId="65"/>
    <cellStyle name="Текст предупреждения" xfId="66"/>
    <cellStyle name="Comma" xfId="67"/>
    <cellStyle name="Comma [0]" xfId="68"/>
    <cellStyle name="Финансовый 2" xfId="69"/>
    <cellStyle name="Хороший"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66"/>
  <sheetViews>
    <sheetView showGridLines="0" tabSelected="1" view="pageBreakPreview" zoomScale="120" zoomScaleNormal="70" zoomScaleSheetLayoutView="120" zoomScalePageLayoutView="0" workbookViewId="0" topLeftCell="A1">
      <pane ySplit="3" topLeftCell="A450" activePane="bottomLeft" state="frozen"/>
      <selection pane="topLeft" activeCell="A1" sqref="A1"/>
      <selection pane="bottomLeft" activeCell="C454" sqref="C454"/>
    </sheetView>
  </sheetViews>
  <sheetFormatPr defaultColWidth="9.140625" defaultRowHeight="15" outlineLevelCol="1"/>
  <cols>
    <col min="1" max="1" width="28.8515625" style="5" customWidth="1"/>
    <col min="2" max="2" width="83.8515625" style="5" customWidth="1"/>
    <col min="3" max="3" width="18.421875" style="5" customWidth="1"/>
    <col min="4" max="4" width="18.421875" style="6" customWidth="1"/>
    <col min="5" max="5" width="18.421875" style="5" customWidth="1" outlineLevel="1"/>
    <col min="6" max="6" width="14.00390625" style="5" customWidth="1" outlineLevel="1"/>
    <col min="7" max="7" width="12.57421875" style="5" customWidth="1"/>
    <col min="8" max="219" width="9.140625" style="5" customWidth="1"/>
    <col min="220" max="221" width="12.28125" style="5" customWidth="1"/>
    <col min="222" max="222" width="13.421875" style="5" customWidth="1"/>
    <col min="223" max="223" width="59.140625" style="5" customWidth="1"/>
    <col min="224" max="224" width="18.140625" style="5" customWidth="1"/>
    <col min="225" max="225" width="32.140625" style="5" customWidth="1"/>
    <col min="226" max="226" width="86.7109375" style="5" customWidth="1"/>
    <col min="227" max="235" width="23.140625" style="5" customWidth="1"/>
    <col min="236" max="236" width="91.421875" style="5" customWidth="1"/>
    <col min="237" max="242" width="19.140625" style="5" customWidth="1"/>
    <col min="243" max="16384" width="9.140625" style="5" customWidth="1"/>
  </cols>
  <sheetData>
    <row r="1" spans="1:7" ht="23.25" customHeight="1">
      <c r="A1" s="24" t="s">
        <v>806</v>
      </c>
      <c r="B1" s="24"/>
      <c r="C1" s="24"/>
      <c r="D1" s="24"/>
      <c r="E1" s="24"/>
      <c r="F1" s="24"/>
      <c r="G1" s="24"/>
    </row>
    <row r="2" spans="1:7" ht="17.25" customHeight="1">
      <c r="A2" s="23" t="s">
        <v>253</v>
      </c>
      <c r="B2" s="23"/>
      <c r="C2" s="23"/>
      <c r="D2" s="23"/>
      <c r="E2" s="23"/>
      <c r="F2" s="23"/>
      <c r="G2" s="23"/>
    </row>
    <row r="3" spans="1:7" ht="96" customHeight="1">
      <c r="A3" s="7" t="s">
        <v>68</v>
      </c>
      <c r="B3" s="7" t="s">
        <v>69</v>
      </c>
      <c r="C3" s="1" t="s">
        <v>837</v>
      </c>
      <c r="D3" s="1" t="s">
        <v>254</v>
      </c>
      <c r="E3" s="1" t="s">
        <v>807</v>
      </c>
      <c r="F3" s="1" t="s">
        <v>255</v>
      </c>
      <c r="G3" s="1" t="s">
        <v>838</v>
      </c>
    </row>
    <row r="4" spans="1:7" ht="15">
      <c r="A4" s="19" t="s">
        <v>256</v>
      </c>
      <c r="B4" s="20" t="s">
        <v>70</v>
      </c>
      <c r="C4" s="13">
        <f>C5+C16+C31+C42+C50+C56+C84+C105+C125+C144+C160+C170+C173+C208+C213</f>
        <v>19350595051.980007</v>
      </c>
      <c r="D4" s="13">
        <f>D5+D16+D31+D42+D50+D56+D84+D105+D125+D144+D160+D170+D173+D208+D213</f>
        <v>28828986400</v>
      </c>
      <c r="E4" s="13">
        <f>E5+E16+E31+E42+E50+E56+E84+E105+E125+E144+E160+E170+E173+E208+E213</f>
        <v>20935525275.720005</v>
      </c>
      <c r="F4" s="18">
        <f>E4/D4*100</f>
        <v>72.61970637899363</v>
      </c>
      <c r="G4" s="18">
        <f>E4/C4*100</f>
        <v>108.19060199173474</v>
      </c>
    </row>
    <row r="5" spans="1:7" ht="15">
      <c r="A5" s="19" t="s">
        <v>257</v>
      </c>
      <c r="B5" s="20" t="s">
        <v>71</v>
      </c>
      <c r="C5" s="13">
        <f>C6+C10</f>
        <v>11411744724.420002</v>
      </c>
      <c r="D5" s="13">
        <f>D6+D10</f>
        <v>17222259000</v>
      </c>
      <c r="E5" s="13">
        <f>E6+E10</f>
        <v>12233780687.54</v>
      </c>
      <c r="F5" s="18">
        <f aca="true" t="shared" si="0" ref="F5:F69">E5/D5*100</f>
        <v>71.03470391160648</v>
      </c>
      <c r="G5" s="18">
        <f aca="true" t="shared" si="1" ref="G5:G68">E5/C5*100</f>
        <v>107.2034205370974</v>
      </c>
    </row>
    <row r="6" spans="1:7" ht="15">
      <c r="A6" s="2" t="s">
        <v>258</v>
      </c>
      <c r="B6" s="3" t="s">
        <v>72</v>
      </c>
      <c r="C6" s="14">
        <f>C7</f>
        <v>4284694877.8900003</v>
      </c>
      <c r="D6" s="14">
        <f>D7</f>
        <v>6369393000</v>
      </c>
      <c r="E6" s="14">
        <f>E7</f>
        <v>4723657746.18</v>
      </c>
      <c r="F6" s="17">
        <f t="shared" si="0"/>
        <v>74.16181959850806</v>
      </c>
      <c r="G6" s="17">
        <f t="shared" si="1"/>
        <v>110.24490379828791</v>
      </c>
    </row>
    <row r="7" spans="1:7" ht="30.75">
      <c r="A7" s="2" t="s">
        <v>259</v>
      </c>
      <c r="B7" s="3" t="s">
        <v>73</v>
      </c>
      <c r="C7" s="14">
        <f>C8+C9</f>
        <v>4284694877.8900003</v>
      </c>
      <c r="D7" s="14">
        <f>D8+D9</f>
        <v>6369393000</v>
      </c>
      <c r="E7" s="14">
        <f>E8+E9</f>
        <v>4723657746.18</v>
      </c>
      <c r="F7" s="17">
        <f t="shared" si="0"/>
        <v>74.16181959850806</v>
      </c>
      <c r="G7" s="17">
        <f t="shared" si="1"/>
        <v>110.24490379828791</v>
      </c>
    </row>
    <row r="8" spans="1:7" ht="32.25" customHeight="1">
      <c r="A8" s="2" t="s">
        <v>260</v>
      </c>
      <c r="B8" s="3" t="s">
        <v>74</v>
      </c>
      <c r="C8" s="14">
        <v>3587163450.36</v>
      </c>
      <c r="D8" s="14">
        <v>5524393000</v>
      </c>
      <c r="E8" s="14">
        <v>3929606861.27</v>
      </c>
      <c r="F8" s="17">
        <f t="shared" si="0"/>
        <v>71.13192094172156</v>
      </c>
      <c r="G8" s="17">
        <f t="shared" si="1"/>
        <v>109.54635649166286</v>
      </c>
    </row>
    <row r="9" spans="1:7" ht="30.75">
      <c r="A9" s="2" t="s">
        <v>261</v>
      </c>
      <c r="B9" s="3" t="s">
        <v>75</v>
      </c>
      <c r="C9" s="14">
        <v>697531427.53</v>
      </c>
      <c r="D9" s="14">
        <v>845000000</v>
      </c>
      <c r="E9" s="14">
        <v>794050884.91</v>
      </c>
      <c r="F9" s="17">
        <f t="shared" si="0"/>
        <v>93.97051892426035</v>
      </c>
      <c r="G9" s="17">
        <f t="shared" si="1"/>
        <v>113.83729156430715</v>
      </c>
    </row>
    <row r="10" spans="1:7" ht="15">
      <c r="A10" s="2" t="s">
        <v>262</v>
      </c>
      <c r="B10" s="3" t="s">
        <v>76</v>
      </c>
      <c r="C10" s="14">
        <f>SUM(C11:C14)</f>
        <v>7127049846.530001</v>
      </c>
      <c r="D10" s="14">
        <f>SUM(D11:D14)</f>
        <v>10852866000</v>
      </c>
      <c r="E10" s="14">
        <f>SUM(E11:E15)</f>
        <v>7510122941.360001</v>
      </c>
      <c r="F10" s="17">
        <f t="shared" si="0"/>
        <v>69.19944410407352</v>
      </c>
      <c r="G10" s="17">
        <f t="shared" si="1"/>
        <v>105.37491813694146</v>
      </c>
    </row>
    <row r="11" spans="1:7" ht="62.25">
      <c r="A11" s="2" t="s">
        <v>263</v>
      </c>
      <c r="B11" s="3" t="s">
        <v>77</v>
      </c>
      <c r="C11" s="14">
        <v>6884954958.63</v>
      </c>
      <c r="D11" s="14">
        <v>10512453000</v>
      </c>
      <c r="E11" s="14">
        <v>7222226954.93</v>
      </c>
      <c r="F11" s="17">
        <f t="shared" si="0"/>
        <v>68.70163371888559</v>
      </c>
      <c r="G11" s="17">
        <f t="shared" si="1"/>
        <v>104.89868123069192</v>
      </c>
    </row>
    <row r="12" spans="1:7" ht="84.75" customHeight="1">
      <c r="A12" s="2" t="s">
        <v>264</v>
      </c>
      <c r="B12" s="3" t="s">
        <v>78</v>
      </c>
      <c r="C12" s="14">
        <v>89166552.35</v>
      </c>
      <c r="D12" s="14">
        <v>125307000</v>
      </c>
      <c r="E12" s="14">
        <v>91768714.37</v>
      </c>
      <c r="F12" s="17">
        <f t="shared" si="0"/>
        <v>73.23510607547863</v>
      </c>
      <c r="G12" s="17">
        <f t="shared" si="1"/>
        <v>102.91831628723953</v>
      </c>
    </row>
    <row r="13" spans="1:7" ht="30.75">
      <c r="A13" s="2" t="s">
        <v>265</v>
      </c>
      <c r="B13" s="3" t="s">
        <v>238</v>
      </c>
      <c r="C13" s="14">
        <v>93888806.71</v>
      </c>
      <c r="D13" s="14">
        <v>135750000</v>
      </c>
      <c r="E13" s="14">
        <v>135157683.79</v>
      </c>
      <c r="F13" s="17">
        <f t="shared" si="0"/>
        <v>99.56367130018415</v>
      </c>
      <c r="G13" s="17">
        <f t="shared" si="1"/>
        <v>143.95505548118174</v>
      </c>
    </row>
    <row r="14" spans="1:7" ht="65.25" customHeight="1">
      <c r="A14" s="2" t="s">
        <v>266</v>
      </c>
      <c r="B14" s="3" t="s">
        <v>239</v>
      </c>
      <c r="C14" s="14">
        <v>59039528.84</v>
      </c>
      <c r="D14" s="14">
        <v>79356000</v>
      </c>
      <c r="E14" s="14">
        <v>60968825.55</v>
      </c>
      <c r="F14" s="17">
        <f t="shared" si="0"/>
        <v>76.82950948888553</v>
      </c>
      <c r="G14" s="17">
        <f t="shared" si="1"/>
        <v>103.26780505858792</v>
      </c>
    </row>
    <row r="15" spans="1:7" ht="46.5">
      <c r="A15" s="2" t="s">
        <v>506</v>
      </c>
      <c r="B15" s="3" t="s">
        <v>507</v>
      </c>
      <c r="C15" s="14">
        <v>0</v>
      </c>
      <c r="D15" s="14">
        <v>0</v>
      </c>
      <c r="E15" s="14">
        <v>762.72</v>
      </c>
      <c r="F15" s="17"/>
      <c r="G15" s="17"/>
    </row>
    <row r="16" spans="1:7" ht="30.75">
      <c r="A16" s="19" t="s">
        <v>267</v>
      </c>
      <c r="B16" s="20" t="s">
        <v>79</v>
      </c>
      <c r="C16" s="13">
        <f>C17</f>
        <v>2815985338.81</v>
      </c>
      <c r="D16" s="13">
        <f>D17</f>
        <v>4406201400</v>
      </c>
      <c r="E16" s="13">
        <f>E18+E19+E20+E23+E25+E27+E29</f>
        <v>3412378398.9700003</v>
      </c>
      <c r="F16" s="18">
        <f t="shared" si="0"/>
        <v>77.4449029717525</v>
      </c>
      <c r="G16" s="18">
        <f t="shared" si="1"/>
        <v>121.17884109482007</v>
      </c>
    </row>
    <row r="17" spans="1:7" ht="30.75">
      <c r="A17" s="2" t="s">
        <v>509</v>
      </c>
      <c r="B17" s="15" t="s">
        <v>508</v>
      </c>
      <c r="C17" s="14">
        <f>C18+C19+C20+C23+C25+C27+C29</f>
        <v>2815985338.81</v>
      </c>
      <c r="D17" s="14">
        <f>D18+D19+D20+D23+D25+D27+D29</f>
        <v>4406201400</v>
      </c>
      <c r="E17" s="14">
        <f>E18+E19+E20+E23+E25+E27+E29</f>
        <v>3412378398.9700003</v>
      </c>
      <c r="F17" s="17">
        <f t="shared" si="0"/>
        <v>77.4449029717525</v>
      </c>
      <c r="G17" s="17">
        <f t="shared" si="1"/>
        <v>121.17884109482007</v>
      </c>
    </row>
    <row r="18" spans="1:7" ht="15">
      <c r="A18" s="2" t="s">
        <v>268</v>
      </c>
      <c r="B18" s="3" t="s">
        <v>80</v>
      </c>
      <c r="C18" s="14">
        <v>443124702</v>
      </c>
      <c r="D18" s="14">
        <v>570411000</v>
      </c>
      <c r="E18" s="14">
        <v>393704090</v>
      </c>
      <c r="F18" s="17">
        <f t="shared" si="0"/>
        <v>69.02112511855488</v>
      </c>
      <c r="G18" s="17">
        <f t="shared" si="1"/>
        <v>88.84724508091179</v>
      </c>
    </row>
    <row r="19" spans="1:7" ht="16.5" customHeight="1">
      <c r="A19" s="2" t="s">
        <v>269</v>
      </c>
      <c r="B19" s="3" t="s">
        <v>81</v>
      </c>
      <c r="C19" s="14">
        <v>89106423</v>
      </c>
      <c r="D19" s="14">
        <v>123000000</v>
      </c>
      <c r="E19" s="14">
        <v>117907545.87</v>
      </c>
      <c r="F19" s="17">
        <f t="shared" si="0"/>
        <v>95.85979339024391</v>
      </c>
      <c r="G19" s="17">
        <f t="shared" si="1"/>
        <v>132.32216253367056</v>
      </c>
    </row>
    <row r="20" spans="1:7" ht="108.75">
      <c r="A20" s="2" t="s">
        <v>270</v>
      </c>
      <c r="B20" s="3" t="s">
        <v>82</v>
      </c>
      <c r="C20" s="14">
        <f>SUM(C21:C22)</f>
        <v>240044905.89</v>
      </c>
      <c r="D20" s="14">
        <f>SUM(D21:D22)</f>
        <v>783954400</v>
      </c>
      <c r="E20" s="14">
        <v>514815784.31</v>
      </c>
      <c r="F20" s="17">
        <f t="shared" si="0"/>
        <v>65.66909814014693</v>
      </c>
      <c r="G20" s="17">
        <f t="shared" si="1"/>
        <v>214.466448434408</v>
      </c>
    </row>
    <row r="21" spans="1:7" ht="124.5">
      <c r="A21" s="2" t="s">
        <v>271</v>
      </c>
      <c r="B21" s="3" t="s">
        <v>83</v>
      </c>
      <c r="C21" s="14">
        <v>240044905.89</v>
      </c>
      <c r="D21" s="14">
        <v>467757400</v>
      </c>
      <c r="E21" s="14">
        <v>291338903.42</v>
      </c>
      <c r="F21" s="17">
        <f t="shared" si="0"/>
        <v>62.28418907322472</v>
      </c>
      <c r="G21" s="17">
        <f t="shared" si="1"/>
        <v>121.36850075606493</v>
      </c>
    </row>
    <row r="22" spans="1:7" ht="163.5" customHeight="1">
      <c r="A22" s="2" t="s">
        <v>272</v>
      </c>
      <c r="B22" s="3" t="s">
        <v>84</v>
      </c>
      <c r="C22" s="14">
        <v>0</v>
      </c>
      <c r="D22" s="14">
        <v>316197000</v>
      </c>
      <c r="E22" s="14">
        <v>223476880.89</v>
      </c>
      <c r="F22" s="17">
        <f t="shared" si="0"/>
        <v>70.6764709627226</v>
      </c>
      <c r="G22" s="17"/>
    </row>
    <row r="23" spans="1:7" ht="52.5" customHeight="1">
      <c r="A23" s="2" t="s">
        <v>273</v>
      </c>
      <c r="B23" s="3" t="s">
        <v>85</v>
      </c>
      <c r="C23" s="14">
        <f>SUM(C24:C24)</f>
        <v>889994893.75</v>
      </c>
      <c r="D23" s="14">
        <f>SUM(D24:D24)</f>
        <v>1093942000</v>
      </c>
      <c r="E23" s="14">
        <f>SUM(E24:E24)</f>
        <v>1080073749.9</v>
      </c>
      <c r="F23" s="17">
        <f t="shared" si="0"/>
        <v>98.73226824639698</v>
      </c>
      <c r="G23" s="17">
        <f t="shared" si="1"/>
        <v>121.35729738280874</v>
      </c>
    </row>
    <row r="24" spans="1:7" ht="83.25" customHeight="1">
      <c r="A24" s="2" t="s">
        <v>274</v>
      </c>
      <c r="B24" s="3" t="s">
        <v>86</v>
      </c>
      <c r="C24" s="14">
        <v>889994893.75</v>
      </c>
      <c r="D24" s="14">
        <v>1093942000</v>
      </c>
      <c r="E24" s="14">
        <v>1080073749.9</v>
      </c>
      <c r="F24" s="17">
        <f t="shared" si="0"/>
        <v>98.73226824639698</v>
      </c>
      <c r="G24" s="17">
        <f t="shared" si="1"/>
        <v>121.35729738280874</v>
      </c>
    </row>
    <row r="25" spans="1:7" ht="66.75" customHeight="1">
      <c r="A25" s="2" t="s">
        <v>275</v>
      </c>
      <c r="B25" s="3" t="s">
        <v>87</v>
      </c>
      <c r="C25" s="14">
        <f>SUM(C26:C26)</f>
        <v>8072428.99</v>
      </c>
      <c r="D25" s="14">
        <f>SUM(D26:D26)</f>
        <v>7314000</v>
      </c>
      <c r="E25" s="14">
        <f>SUM(E26:E26)</f>
        <v>8211407.78</v>
      </c>
      <c r="F25" s="17">
        <f t="shared" si="0"/>
        <v>112.26972627837026</v>
      </c>
      <c r="G25" s="17">
        <f t="shared" si="1"/>
        <v>101.72164772427436</v>
      </c>
    </row>
    <row r="26" spans="1:7" ht="97.5" customHeight="1">
      <c r="A26" s="2" t="s">
        <v>276</v>
      </c>
      <c r="B26" s="3" t="s">
        <v>88</v>
      </c>
      <c r="C26" s="14">
        <v>8072428.99</v>
      </c>
      <c r="D26" s="14">
        <v>7314000</v>
      </c>
      <c r="E26" s="14">
        <v>8211407.78</v>
      </c>
      <c r="F26" s="17">
        <f t="shared" si="0"/>
        <v>112.26972627837026</v>
      </c>
      <c r="G26" s="17">
        <f t="shared" si="1"/>
        <v>101.72164772427436</v>
      </c>
    </row>
    <row r="27" spans="1:7" ht="49.5" customHeight="1">
      <c r="A27" s="2" t="s">
        <v>277</v>
      </c>
      <c r="B27" s="3" t="s">
        <v>89</v>
      </c>
      <c r="C27" s="14">
        <f>C28</f>
        <v>1344997433.64</v>
      </c>
      <c r="D27" s="14">
        <f>D28</f>
        <v>2021704000</v>
      </c>
      <c r="E27" s="14">
        <f>SUM(E28:E28)</f>
        <v>1480338743.98</v>
      </c>
      <c r="F27" s="17">
        <f t="shared" si="0"/>
        <v>73.22232849022409</v>
      </c>
      <c r="G27" s="17">
        <f t="shared" si="1"/>
        <v>110.06257015477883</v>
      </c>
    </row>
    <row r="28" spans="1:7" ht="85.5" customHeight="1">
      <c r="A28" s="2" t="s">
        <v>278</v>
      </c>
      <c r="B28" s="3" t="s">
        <v>90</v>
      </c>
      <c r="C28" s="14">
        <v>1344997433.64</v>
      </c>
      <c r="D28" s="14">
        <v>2021704000</v>
      </c>
      <c r="E28" s="14">
        <v>1480338743.98</v>
      </c>
      <c r="F28" s="17">
        <f t="shared" si="0"/>
        <v>73.22232849022409</v>
      </c>
      <c r="G28" s="17">
        <f t="shared" si="1"/>
        <v>110.06257015477883</v>
      </c>
    </row>
    <row r="29" spans="1:7" ht="51" customHeight="1">
      <c r="A29" s="2" t="s">
        <v>279</v>
      </c>
      <c r="B29" s="3" t="s">
        <v>91</v>
      </c>
      <c r="C29" s="14">
        <f>SUM(C30:C30)</f>
        <v>-199355448.46</v>
      </c>
      <c r="D29" s="14">
        <f>SUM(D30:D30)</f>
        <v>-194124000</v>
      </c>
      <c r="E29" s="14">
        <f>SUM(E30:E30)</f>
        <v>-182672922.87</v>
      </c>
      <c r="F29" s="17">
        <f t="shared" si="0"/>
        <v>94.10115331952773</v>
      </c>
      <c r="G29" s="17">
        <f t="shared" si="1"/>
        <v>91.63176842224742</v>
      </c>
    </row>
    <row r="30" spans="1:7" ht="84" customHeight="1">
      <c r="A30" s="2" t="s">
        <v>280</v>
      </c>
      <c r="B30" s="3" t="s">
        <v>92</v>
      </c>
      <c r="C30" s="14">
        <v>-199355448.46</v>
      </c>
      <c r="D30" s="14">
        <v>-194124000</v>
      </c>
      <c r="E30" s="14">
        <v>-182672922.87</v>
      </c>
      <c r="F30" s="17">
        <f t="shared" si="0"/>
        <v>94.10115331952773</v>
      </c>
      <c r="G30" s="17">
        <f t="shared" si="1"/>
        <v>91.63176842224742</v>
      </c>
    </row>
    <row r="31" spans="1:7" ht="15">
      <c r="A31" s="19" t="s">
        <v>281</v>
      </c>
      <c r="B31" s="20" t="s">
        <v>93</v>
      </c>
      <c r="C31" s="13">
        <f>C32+C40</f>
        <v>1557805516.2800002</v>
      </c>
      <c r="D31" s="13">
        <f>D32+D40</f>
        <v>2319898000</v>
      </c>
      <c r="E31" s="13">
        <f>E32+E40</f>
        <v>1881561522.99</v>
      </c>
      <c r="F31" s="18">
        <f t="shared" si="0"/>
        <v>81.10535562296273</v>
      </c>
      <c r="G31" s="18">
        <f t="shared" si="1"/>
        <v>120.7828257973512</v>
      </c>
    </row>
    <row r="32" spans="1:7" ht="18" customHeight="1">
      <c r="A32" s="2" t="s">
        <v>282</v>
      </c>
      <c r="B32" s="8" t="s">
        <v>94</v>
      </c>
      <c r="C32" s="14">
        <f>C33+C36+C39</f>
        <v>1557798909.8700001</v>
      </c>
      <c r="D32" s="14">
        <f>D33+D36+D39</f>
        <v>2319898000</v>
      </c>
      <c r="E32" s="14">
        <f>E33+E36+E39</f>
        <v>1881563220.24</v>
      </c>
      <c r="F32" s="17">
        <f t="shared" si="0"/>
        <v>81.10542878350687</v>
      </c>
      <c r="G32" s="17">
        <f t="shared" si="1"/>
        <v>120.78344697243486</v>
      </c>
    </row>
    <row r="33" spans="1:7" ht="30.75">
      <c r="A33" s="2" t="s">
        <v>283</v>
      </c>
      <c r="B33" s="8" t="s">
        <v>95</v>
      </c>
      <c r="C33" s="14">
        <f>C34+C35</f>
        <v>1068807038.59</v>
      </c>
      <c r="D33" s="14">
        <f>D34+D35</f>
        <v>1655542000</v>
      </c>
      <c r="E33" s="14">
        <f>E34+E35</f>
        <v>1338056527.34</v>
      </c>
      <c r="F33" s="17">
        <f t="shared" si="0"/>
        <v>80.82286812053091</v>
      </c>
      <c r="G33" s="17">
        <f t="shared" si="1"/>
        <v>125.19159015879997</v>
      </c>
    </row>
    <row r="34" spans="1:7" ht="30.75">
      <c r="A34" s="2" t="s">
        <v>284</v>
      </c>
      <c r="B34" s="8" t="s">
        <v>95</v>
      </c>
      <c r="C34" s="14">
        <v>1068795897.24</v>
      </c>
      <c r="D34" s="14">
        <v>1655542000</v>
      </c>
      <c r="E34" s="14">
        <v>1338192765.12</v>
      </c>
      <c r="F34" s="17">
        <f t="shared" si="0"/>
        <v>80.8310973155619</v>
      </c>
      <c r="G34" s="17">
        <f t="shared" si="1"/>
        <v>125.20564202909794</v>
      </c>
    </row>
    <row r="35" spans="1:7" ht="33" customHeight="1">
      <c r="A35" s="2" t="s">
        <v>510</v>
      </c>
      <c r="B35" s="15" t="s">
        <v>511</v>
      </c>
      <c r="C35" s="14">
        <v>11141.35</v>
      </c>
      <c r="D35" s="14">
        <v>0</v>
      </c>
      <c r="E35" s="14">
        <v>-136237.78</v>
      </c>
      <c r="F35" s="17"/>
      <c r="G35" s="17"/>
    </row>
    <row r="36" spans="1:7" ht="30.75">
      <c r="A36" s="2" t="s">
        <v>285</v>
      </c>
      <c r="B36" s="8" t="s">
        <v>96</v>
      </c>
      <c r="C36" s="14">
        <f>C37+C38</f>
        <v>489949853.23</v>
      </c>
      <c r="D36" s="14">
        <f>D37+D38</f>
        <v>664356000</v>
      </c>
      <c r="E36" s="14">
        <f>E37+E38</f>
        <v>543450973.44</v>
      </c>
      <c r="F36" s="17">
        <f t="shared" si="0"/>
        <v>81.80116886729405</v>
      </c>
      <c r="G36" s="17">
        <f t="shared" si="1"/>
        <v>110.9197134884914</v>
      </c>
    </row>
    <row r="37" spans="1:7" ht="48.75" customHeight="1">
      <c r="A37" s="2" t="s">
        <v>286</v>
      </c>
      <c r="B37" s="8" t="s">
        <v>97</v>
      </c>
      <c r="C37" s="14">
        <v>489921547.99</v>
      </c>
      <c r="D37" s="14">
        <v>664356000</v>
      </c>
      <c r="E37" s="14">
        <v>543509229.84</v>
      </c>
      <c r="F37" s="17">
        <f t="shared" si="0"/>
        <v>81.80993772013801</v>
      </c>
      <c r="G37" s="17">
        <f t="shared" si="1"/>
        <v>110.93801284508797</v>
      </c>
    </row>
    <row r="38" spans="1:7" ht="46.5">
      <c r="A38" s="2" t="s">
        <v>512</v>
      </c>
      <c r="B38" s="15" t="s">
        <v>513</v>
      </c>
      <c r="C38" s="14">
        <v>28305.24</v>
      </c>
      <c r="D38" s="14">
        <v>0</v>
      </c>
      <c r="E38" s="14">
        <v>-58256.4</v>
      </c>
      <c r="F38" s="17"/>
      <c r="G38" s="17"/>
    </row>
    <row r="39" spans="1:7" ht="30.75">
      <c r="A39" s="2" t="s">
        <v>514</v>
      </c>
      <c r="B39" s="15" t="s">
        <v>517</v>
      </c>
      <c r="C39" s="14">
        <v>-957981.95</v>
      </c>
      <c r="D39" s="14">
        <v>0</v>
      </c>
      <c r="E39" s="14">
        <v>55719.46</v>
      </c>
      <c r="F39" s="17"/>
      <c r="G39" s="17"/>
    </row>
    <row r="40" spans="1:7" ht="15">
      <c r="A40" s="2" t="s">
        <v>515</v>
      </c>
      <c r="B40" s="15" t="s">
        <v>518</v>
      </c>
      <c r="C40" s="14">
        <f>C41</f>
        <v>6606.41</v>
      </c>
      <c r="D40" s="14">
        <f>D41</f>
        <v>0</v>
      </c>
      <c r="E40" s="14">
        <f>E41</f>
        <v>-1697.25</v>
      </c>
      <c r="F40" s="17"/>
      <c r="G40" s="17"/>
    </row>
    <row r="41" spans="1:7" ht="30.75">
      <c r="A41" s="2" t="s">
        <v>516</v>
      </c>
      <c r="B41" s="15" t="s">
        <v>519</v>
      </c>
      <c r="C41" s="14">
        <v>6606.41</v>
      </c>
      <c r="D41" s="14">
        <v>0</v>
      </c>
      <c r="E41" s="14">
        <v>-1697.25</v>
      </c>
      <c r="F41" s="17"/>
      <c r="G41" s="17"/>
    </row>
    <row r="42" spans="1:7" ht="15">
      <c r="A42" s="19" t="s">
        <v>287</v>
      </c>
      <c r="B42" s="20" t="s">
        <v>98</v>
      </c>
      <c r="C42" s="13">
        <f>C43+C46+C49</f>
        <v>2697084782.39</v>
      </c>
      <c r="D42" s="13">
        <f>D43+D46+D49</f>
        <v>3813459000</v>
      </c>
      <c r="E42" s="13">
        <f>E43+E46+E49</f>
        <v>2591144280.97</v>
      </c>
      <c r="F42" s="18">
        <f t="shared" si="0"/>
        <v>67.94734861368642</v>
      </c>
      <c r="G42" s="18">
        <f t="shared" si="1"/>
        <v>96.07203666300317</v>
      </c>
    </row>
    <row r="43" spans="1:7" ht="15">
      <c r="A43" s="2" t="s">
        <v>288</v>
      </c>
      <c r="B43" s="3" t="s">
        <v>99</v>
      </c>
      <c r="C43" s="14">
        <f>SUM(C44:C45)</f>
        <v>2276471906.45</v>
      </c>
      <c r="D43" s="14">
        <f>SUM(D44:D45)</f>
        <v>2796496000</v>
      </c>
      <c r="E43" s="14">
        <f>SUM(E44:E45)</f>
        <v>2124052349.1</v>
      </c>
      <c r="F43" s="17">
        <f t="shared" si="0"/>
        <v>75.9540635531036</v>
      </c>
      <c r="G43" s="17">
        <f t="shared" si="1"/>
        <v>93.3045711252511</v>
      </c>
    </row>
    <row r="44" spans="1:7" ht="30.75">
      <c r="A44" s="2" t="s">
        <v>289</v>
      </c>
      <c r="B44" s="3" t="s">
        <v>100</v>
      </c>
      <c r="C44" s="14">
        <v>2226886334.45</v>
      </c>
      <c r="D44" s="14">
        <v>2744365320</v>
      </c>
      <c r="E44" s="14">
        <v>2075595476.57</v>
      </c>
      <c r="F44" s="17">
        <f t="shared" si="0"/>
        <v>75.63116548091345</v>
      </c>
      <c r="G44" s="17">
        <f t="shared" si="1"/>
        <v>93.20617062759217</v>
      </c>
    </row>
    <row r="45" spans="1:7" ht="30.75">
      <c r="A45" s="2" t="s">
        <v>290</v>
      </c>
      <c r="B45" s="3" t="s">
        <v>101</v>
      </c>
      <c r="C45" s="14">
        <v>49585572</v>
      </c>
      <c r="D45" s="14">
        <v>52130680</v>
      </c>
      <c r="E45" s="14">
        <v>48456872.53</v>
      </c>
      <c r="F45" s="17">
        <f t="shared" si="0"/>
        <v>92.95269605153817</v>
      </c>
      <c r="G45" s="17">
        <f t="shared" si="1"/>
        <v>97.72373409345767</v>
      </c>
    </row>
    <row r="46" spans="1:7" ht="15">
      <c r="A46" s="2" t="s">
        <v>291</v>
      </c>
      <c r="B46" s="3" t="s">
        <v>102</v>
      </c>
      <c r="C46" s="14">
        <f>SUM(C47:C48)</f>
        <v>393567375.94</v>
      </c>
      <c r="D46" s="14">
        <f>SUM(D47:D48)</f>
        <v>970899000</v>
      </c>
      <c r="E46" s="14">
        <f>SUM(E47:E48)</f>
        <v>432550913.1</v>
      </c>
      <c r="F46" s="17">
        <f t="shared" si="0"/>
        <v>44.55158704458446</v>
      </c>
      <c r="G46" s="17">
        <f t="shared" si="1"/>
        <v>109.90517495686511</v>
      </c>
    </row>
    <row r="47" spans="1:7" ht="15">
      <c r="A47" s="2" t="s">
        <v>292</v>
      </c>
      <c r="B47" s="3" t="s">
        <v>103</v>
      </c>
      <c r="C47" s="14">
        <v>112983607.74</v>
      </c>
      <c r="D47" s="14">
        <v>178227000</v>
      </c>
      <c r="E47" s="14">
        <v>134449876.44</v>
      </c>
      <c r="F47" s="17">
        <f t="shared" si="0"/>
        <v>75.43743453012169</v>
      </c>
      <c r="G47" s="17">
        <f t="shared" si="1"/>
        <v>118.99945410612006</v>
      </c>
    </row>
    <row r="48" spans="1:7" ht="15">
      <c r="A48" s="2" t="s">
        <v>293</v>
      </c>
      <c r="B48" s="3" t="s">
        <v>104</v>
      </c>
      <c r="C48" s="14">
        <v>280583768.2</v>
      </c>
      <c r="D48" s="14">
        <v>792672000</v>
      </c>
      <c r="E48" s="14">
        <v>298101036.66</v>
      </c>
      <c r="F48" s="17">
        <f t="shared" si="0"/>
        <v>37.60711071666465</v>
      </c>
      <c r="G48" s="17">
        <f t="shared" si="1"/>
        <v>106.24315104625501</v>
      </c>
    </row>
    <row r="49" spans="1:7" ht="15">
      <c r="A49" s="2" t="s">
        <v>294</v>
      </c>
      <c r="B49" s="3" t="s">
        <v>105</v>
      </c>
      <c r="C49" s="14">
        <v>27045500</v>
      </c>
      <c r="D49" s="14">
        <v>46064000</v>
      </c>
      <c r="E49" s="14">
        <v>34541018.77</v>
      </c>
      <c r="F49" s="17">
        <f t="shared" si="0"/>
        <v>74.98484449895798</v>
      </c>
      <c r="G49" s="17">
        <f t="shared" si="1"/>
        <v>127.71447660424103</v>
      </c>
    </row>
    <row r="50" spans="1:7" ht="30.75">
      <c r="A50" s="19" t="s">
        <v>295</v>
      </c>
      <c r="B50" s="20" t="s">
        <v>106</v>
      </c>
      <c r="C50" s="13">
        <f>C51+C54</f>
        <v>14279811.34</v>
      </c>
      <c r="D50" s="13">
        <f>D51+D54</f>
        <v>17508000</v>
      </c>
      <c r="E50" s="13">
        <f>E51+E54</f>
        <v>15533334.670000002</v>
      </c>
      <c r="F50" s="18">
        <f t="shared" si="0"/>
        <v>88.72135406671237</v>
      </c>
      <c r="G50" s="18">
        <f t="shared" si="1"/>
        <v>108.77829055408237</v>
      </c>
    </row>
    <row r="51" spans="1:7" ht="15">
      <c r="A51" s="2" t="s">
        <v>296</v>
      </c>
      <c r="B51" s="3" t="s">
        <v>107</v>
      </c>
      <c r="C51" s="14">
        <f>SUM(C52:C53)</f>
        <v>13859839.35</v>
      </c>
      <c r="D51" s="14">
        <f>SUM(D52:D53)</f>
        <v>17003000</v>
      </c>
      <c r="E51" s="14">
        <f>SUM(E52:E53)</f>
        <v>14958075.88</v>
      </c>
      <c r="F51" s="17">
        <f t="shared" si="0"/>
        <v>87.97315697229902</v>
      </c>
      <c r="G51" s="17">
        <f t="shared" si="1"/>
        <v>107.92387633266472</v>
      </c>
    </row>
    <row r="52" spans="1:7" ht="15">
      <c r="A52" s="2" t="s">
        <v>297</v>
      </c>
      <c r="B52" s="3" t="s">
        <v>108</v>
      </c>
      <c r="C52" s="14">
        <v>7954904.13</v>
      </c>
      <c r="D52" s="14">
        <v>9439000</v>
      </c>
      <c r="E52" s="14">
        <v>8283558.19</v>
      </c>
      <c r="F52" s="17">
        <f t="shared" si="0"/>
        <v>87.75885358618498</v>
      </c>
      <c r="G52" s="17">
        <f t="shared" si="1"/>
        <v>104.13146474965754</v>
      </c>
    </row>
    <row r="53" spans="1:7" ht="30.75">
      <c r="A53" s="2" t="s">
        <v>298</v>
      </c>
      <c r="B53" s="3" t="s">
        <v>109</v>
      </c>
      <c r="C53" s="14">
        <v>5904935.22</v>
      </c>
      <c r="D53" s="14">
        <v>7564000</v>
      </c>
      <c r="E53" s="14">
        <v>6674517.69</v>
      </c>
      <c r="F53" s="17">
        <f t="shared" si="0"/>
        <v>88.2405828926494</v>
      </c>
      <c r="G53" s="17">
        <f t="shared" si="1"/>
        <v>113.03286897023742</v>
      </c>
    </row>
    <row r="54" spans="1:7" ht="30.75">
      <c r="A54" s="2" t="s">
        <v>299</v>
      </c>
      <c r="B54" s="3" t="s">
        <v>110</v>
      </c>
      <c r="C54" s="14">
        <f>C55</f>
        <v>419971.99</v>
      </c>
      <c r="D54" s="14">
        <f>D55</f>
        <v>505000</v>
      </c>
      <c r="E54" s="14">
        <f>E55</f>
        <v>575258.79</v>
      </c>
      <c r="F54" s="17">
        <f t="shared" si="0"/>
        <v>113.91263168316831</v>
      </c>
      <c r="G54" s="17">
        <f t="shared" si="1"/>
        <v>136.9755135336526</v>
      </c>
    </row>
    <row r="55" spans="1:7" ht="15">
      <c r="A55" s="2" t="s">
        <v>300</v>
      </c>
      <c r="B55" s="3" t="s">
        <v>111</v>
      </c>
      <c r="C55" s="14">
        <v>419971.99</v>
      </c>
      <c r="D55" s="14">
        <v>505000</v>
      </c>
      <c r="E55" s="14">
        <v>575258.79</v>
      </c>
      <c r="F55" s="17">
        <f t="shared" si="0"/>
        <v>113.91263168316831</v>
      </c>
      <c r="G55" s="17">
        <f t="shared" si="1"/>
        <v>136.9755135336526</v>
      </c>
    </row>
    <row r="56" spans="1:7" ht="15">
      <c r="A56" s="19" t="s">
        <v>301</v>
      </c>
      <c r="B56" s="20" t="s">
        <v>112</v>
      </c>
      <c r="C56" s="13">
        <f>C57+C59+C60</f>
        <v>128792384.86999999</v>
      </c>
      <c r="D56" s="13">
        <f>D59+D60</f>
        <v>202381000</v>
      </c>
      <c r="E56" s="13">
        <f>E59+E60</f>
        <v>140823889.36</v>
      </c>
      <c r="F56" s="18">
        <f t="shared" si="0"/>
        <v>69.58355248763472</v>
      </c>
      <c r="G56" s="18">
        <f t="shared" si="1"/>
        <v>109.34178251466058</v>
      </c>
    </row>
    <row r="57" spans="1:7" ht="46.5">
      <c r="A57" s="2" t="s">
        <v>841</v>
      </c>
      <c r="B57" s="15" t="s">
        <v>839</v>
      </c>
      <c r="C57" s="14">
        <f>C58</f>
        <v>300</v>
      </c>
      <c r="D57" s="14"/>
      <c r="E57" s="14"/>
      <c r="F57" s="17"/>
      <c r="G57" s="17">
        <f t="shared" si="1"/>
        <v>0</v>
      </c>
    </row>
    <row r="58" spans="1:7" ht="30.75">
      <c r="A58" s="2" t="s">
        <v>842</v>
      </c>
      <c r="B58" s="15" t="s">
        <v>840</v>
      </c>
      <c r="C58" s="14">
        <v>300</v>
      </c>
      <c r="D58" s="14"/>
      <c r="E58" s="14"/>
      <c r="F58" s="17"/>
      <c r="G58" s="17">
        <f t="shared" si="1"/>
        <v>0</v>
      </c>
    </row>
    <row r="59" spans="1:7" ht="62.25">
      <c r="A59" s="2" t="s">
        <v>302</v>
      </c>
      <c r="B59" s="3" t="s">
        <v>113</v>
      </c>
      <c r="C59" s="14">
        <v>257150</v>
      </c>
      <c r="D59" s="14">
        <v>230000</v>
      </c>
      <c r="E59" s="14">
        <v>1420525</v>
      </c>
      <c r="F59" s="17">
        <f t="shared" si="0"/>
        <v>617.6195652173913</v>
      </c>
      <c r="G59" s="17">
        <f t="shared" si="1"/>
        <v>552.4110441376628</v>
      </c>
    </row>
    <row r="60" spans="1:7" ht="30.75">
      <c r="A60" s="2" t="s">
        <v>303</v>
      </c>
      <c r="B60" s="3" t="s">
        <v>114</v>
      </c>
      <c r="C60" s="14">
        <f>C61+C62+C63+C65+C66+C67+C68+C71+C73+C75+C76+C78+C80+C81+C82+C83+C70</f>
        <v>128534934.86999999</v>
      </c>
      <c r="D60" s="14">
        <f>D61+D62+D63+D65+D66+D67+D68+D71+D73+D75+D76+D80+D81+D82+D83+D70</f>
        <v>202151000</v>
      </c>
      <c r="E60" s="14">
        <f>E61+E62+E63+E65+E66+E67+E68+E71+E73+E75+E76+E79+E80+E81+E82+E83+E70</f>
        <v>139403364.36</v>
      </c>
      <c r="F60" s="17">
        <f>E60/D60*100</f>
        <v>68.96001719506705</v>
      </c>
      <c r="G60" s="17">
        <f t="shared" si="1"/>
        <v>108.45562297984772</v>
      </c>
    </row>
    <row r="61" spans="1:7" ht="66.75" customHeight="1">
      <c r="A61" s="2" t="s">
        <v>304</v>
      </c>
      <c r="B61" s="3" t="s">
        <v>115</v>
      </c>
      <c r="C61" s="14">
        <v>380263.5</v>
      </c>
      <c r="D61" s="14">
        <v>554000</v>
      </c>
      <c r="E61" s="14">
        <v>90760</v>
      </c>
      <c r="F61" s="17">
        <f t="shared" si="0"/>
        <v>16.382671480144403</v>
      </c>
      <c r="G61" s="17">
        <f t="shared" si="1"/>
        <v>23.86766018826419</v>
      </c>
    </row>
    <row r="62" spans="1:7" ht="30.75">
      <c r="A62" s="2" t="s">
        <v>305</v>
      </c>
      <c r="B62" s="3" t="s">
        <v>116</v>
      </c>
      <c r="C62" s="14">
        <v>75942781.42</v>
      </c>
      <c r="D62" s="14">
        <v>119433000</v>
      </c>
      <c r="E62" s="14">
        <v>83561983.73</v>
      </c>
      <c r="F62" s="17">
        <f t="shared" si="0"/>
        <v>69.96557377776662</v>
      </c>
      <c r="G62" s="17">
        <f t="shared" si="1"/>
        <v>110.03281966703611</v>
      </c>
    </row>
    <row r="63" spans="1:7" ht="46.5">
      <c r="A63" s="2" t="s">
        <v>306</v>
      </c>
      <c r="B63" s="3" t="s">
        <v>117</v>
      </c>
      <c r="C63" s="14">
        <f>C64</f>
        <v>29231484</v>
      </c>
      <c r="D63" s="14">
        <f>D64</f>
        <v>43263000</v>
      </c>
      <c r="E63" s="14">
        <f>E64</f>
        <v>27121434.03</v>
      </c>
      <c r="F63" s="17">
        <f t="shared" si="0"/>
        <v>62.68967484917829</v>
      </c>
      <c r="G63" s="17">
        <f t="shared" si="1"/>
        <v>92.78158450662308</v>
      </c>
    </row>
    <row r="64" spans="1:7" ht="62.25">
      <c r="A64" s="2" t="s">
        <v>307</v>
      </c>
      <c r="B64" s="3" t="s">
        <v>118</v>
      </c>
      <c r="C64" s="14">
        <v>29231484</v>
      </c>
      <c r="D64" s="14">
        <v>43263000</v>
      </c>
      <c r="E64" s="14">
        <v>27121434.03</v>
      </c>
      <c r="F64" s="17">
        <f t="shared" si="0"/>
        <v>62.68967484917829</v>
      </c>
      <c r="G64" s="17">
        <f t="shared" si="1"/>
        <v>92.78158450662308</v>
      </c>
    </row>
    <row r="65" spans="1:7" ht="30.75">
      <c r="A65" s="2" t="s">
        <v>308</v>
      </c>
      <c r="B65" s="3" t="s">
        <v>119</v>
      </c>
      <c r="C65" s="14">
        <v>2901960.5</v>
      </c>
      <c r="D65" s="14">
        <v>4050000</v>
      </c>
      <c r="E65" s="14">
        <v>4260115.5</v>
      </c>
      <c r="F65" s="17">
        <f t="shared" si="0"/>
        <v>105.18803703703703</v>
      </c>
      <c r="G65" s="17">
        <f t="shared" si="1"/>
        <v>146.80129174742385</v>
      </c>
    </row>
    <row r="66" spans="1:7" ht="62.25">
      <c r="A66" s="2" t="s">
        <v>309</v>
      </c>
      <c r="B66" s="3" t="s">
        <v>120</v>
      </c>
      <c r="C66" s="14">
        <v>65600</v>
      </c>
      <c r="D66" s="14">
        <v>85000</v>
      </c>
      <c r="E66" s="14">
        <v>107550</v>
      </c>
      <c r="F66" s="17">
        <f t="shared" si="0"/>
        <v>126.52941176470588</v>
      </c>
      <c r="G66" s="17">
        <f t="shared" si="1"/>
        <v>163.9481707317073</v>
      </c>
    </row>
    <row r="67" spans="1:7" ht="30.75">
      <c r="A67" s="2" t="s">
        <v>310</v>
      </c>
      <c r="B67" s="8" t="s">
        <v>121</v>
      </c>
      <c r="C67" s="14">
        <v>14000</v>
      </c>
      <c r="D67" s="14">
        <v>20000</v>
      </c>
      <c r="E67" s="14">
        <v>0</v>
      </c>
      <c r="F67" s="17">
        <f t="shared" si="0"/>
        <v>0</v>
      </c>
      <c r="G67" s="17">
        <f t="shared" si="1"/>
        <v>0</v>
      </c>
    </row>
    <row r="68" spans="1:7" ht="93">
      <c r="A68" s="2" t="s">
        <v>311</v>
      </c>
      <c r="B68" s="8" t="s">
        <v>122</v>
      </c>
      <c r="C68" s="14">
        <v>8150</v>
      </c>
      <c r="D68" s="14">
        <v>20000</v>
      </c>
      <c r="E68" s="14">
        <v>20000</v>
      </c>
      <c r="F68" s="17">
        <f t="shared" si="0"/>
        <v>100</v>
      </c>
      <c r="G68" s="17">
        <f t="shared" si="1"/>
        <v>245.39877300613497</v>
      </c>
    </row>
    <row r="69" spans="1:7" ht="62.25">
      <c r="A69" s="2" t="s">
        <v>312</v>
      </c>
      <c r="B69" s="3" t="s">
        <v>123</v>
      </c>
      <c r="C69" s="14">
        <f>SUM(C70:C71)</f>
        <v>18465528.4</v>
      </c>
      <c r="D69" s="14">
        <f>SUM(D70:D71)</f>
        <v>31867000</v>
      </c>
      <c r="E69" s="14">
        <f>SUM(E70:E71)</f>
        <v>21104003.1</v>
      </c>
      <c r="F69" s="17">
        <f t="shared" si="0"/>
        <v>66.22525841779898</v>
      </c>
      <c r="G69" s="17">
        <f aca="true" t="shared" si="2" ref="G69:G132">E69/C69*100</f>
        <v>114.28864987150871</v>
      </c>
    </row>
    <row r="70" spans="1:7" ht="62.25">
      <c r="A70" s="2" t="s">
        <v>313</v>
      </c>
      <c r="B70" s="3" t="s">
        <v>124</v>
      </c>
      <c r="C70" s="14">
        <v>7649231.8</v>
      </c>
      <c r="D70" s="14">
        <v>16767000</v>
      </c>
      <c r="E70" s="14">
        <v>11342477</v>
      </c>
      <c r="F70" s="17">
        <f aca="true" t="shared" si="3" ref="F70:F137">E70/D70*100</f>
        <v>67.64762330768772</v>
      </c>
      <c r="G70" s="17">
        <f t="shared" si="2"/>
        <v>148.28256348565617</v>
      </c>
    </row>
    <row r="71" spans="1:7" ht="140.25">
      <c r="A71" s="2" t="s">
        <v>314</v>
      </c>
      <c r="B71" s="3" t="s">
        <v>125</v>
      </c>
      <c r="C71" s="14">
        <v>10816296.6</v>
      </c>
      <c r="D71" s="14">
        <v>15100000</v>
      </c>
      <c r="E71" s="14">
        <v>9761526.1</v>
      </c>
      <c r="F71" s="17">
        <f t="shared" si="3"/>
        <v>64.64586821192053</v>
      </c>
      <c r="G71" s="17">
        <f t="shared" si="2"/>
        <v>90.24832122299605</v>
      </c>
    </row>
    <row r="72" spans="1:7" ht="46.5">
      <c r="A72" s="2" t="s">
        <v>315</v>
      </c>
      <c r="B72" s="3" t="s">
        <v>126</v>
      </c>
      <c r="C72" s="14">
        <f>C73</f>
        <v>254767.05</v>
      </c>
      <c r="D72" s="14">
        <f>D73</f>
        <v>1034000</v>
      </c>
      <c r="E72" s="14">
        <f>E73</f>
        <v>144968</v>
      </c>
      <c r="F72" s="17">
        <f t="shared" si="3"/>
        <v>14.020116054158608</v>
      </c>
      <c r="G72" s="17">
        <f t="shared" si="2"/>
        <v>56.90217789152875</v>
      </c>
    </row>
    <row r="73" spans="1:7" ht="78">
      <c r="A73" s="2" t="s">
        <v>316</v>
      </c>
      <c r="B73" s="3" t="s">
        <v>127</v>
      </c>
      <c r="C73" s="14">
        <v>254767.05</v>
      </c>
      <c r="D73" s="14">
        <v>1034000</v>
      </c>
      <c r="E73" s="14">
        <v>144968</v>
      </c>
      <c r="F73" s="17">
        <f t="shared" si="3"/>
        <v>14.020116054158608</v>
      </c>
      <c r="G73" s="17">
        <f t="shared" si="2"/>
        <v>56.90217789152875</v>
      </c>
    </row>
    <row r="74" spans="1:7" ht="30.75">
      <c r="A74" s="2" t="s">
        <v>317</v>
      </c>
      <c r="B74" s="3" t="s">
        <v>240</v>
      </c>
      <c r="C74" s="14">
        <f>C75</f>
        <v>241500</v>
      </c>
      <c r="D74" s="14">
        <f>D75</f>
        <v>245000</v>
      </c>
      <c r="E74" s="14">
        <f>E75</f>
        <v>7000</v>
      </c>
      <c r="F74" s="17">
        <f t="shared" si="3"/>
        <v>2.857142857142857</v>
      </c>
      <c r="G74" s="17">
        <f t="shared" si="2"/>
        <v>2.898550724637681</v>
      </c>
    </row>
    <row r="75" spans="1:7" ht="62.25">
      <c r="A75" s="2" t="s">
        <v>318</v>
      </c>
      <c r="B75" s="3" t="s">
        <v>128</v>
      </c>
      <c r="C75" s="14">
        <v>241500</v>
      </c>
      <c r="D75" s="14">
        <v>245000</v>
      </c>
      <c r="E75" s="14">
        <v>7000</v>
      </c>
      <c r="F75" s="17">
        <f t="shared" si="3"/>
        <v>2.857142857142857</v>
      </c>
      <c r="G75" s="17">
        <f t="shared" si="2"/>
        <v>2.898550724637681</v>
      </c>
    </row>
    <row r="76" spans="1:7" ht="46.5">
      <c r="A76" s="2" t="s">
        <v>520</v>
      </c>
      <c r="B76" s="15" t="s">
        <v>521</v>
      </c>
      <c r="C76" s="14">
        <f>C77</f>
        <v>72150</v>
      </c>
      <c r="D76" s="14">
        <f>D77</f>
        <v>100000</v>
      </c>
      <c r="E76" s="14">
        <f>E77</f>
        <v>1300</v>
      </c>
      <c r="F76" s="17">
        <f t="shared" si="3"/>
        <v>1.3</v>
      </c>
      <c r="G76" s="17">
        <f t="shared" si="2"/>
        <v>1.8018018018018018</v>
      </c>
    </row>
    <row r="77" spans="1:7" ht="66.75" customHeight="1">
      <c r="A77" s="2" t="s">
        <v>319</v>
      </c>
      <c r="B77" s="3" t="s">
        <v>129</v>
      </c>
      <c r="C77" s="14">
        <v>72150</v>
      </c>
      <c r="D77" s="14">
        <v>100000</v>
      </c>
      <c r="E77" s="14">
        <v>1300</v>
      </c>
      <c r="F77" s="17">
        <f t="shared" si="3"/>
        <v>1.3</v>
      </c>
      <c r="G77" s="17">
        <f t="shared" si="2"/>
        <v>1.8018018018018018</v>
      </c>
    </row>
    <row r="78" spans="1:7" ht="30.75">
      <c r="A78" s="2" t="s">
        <v>844</v>
      </c>
      <c r="B78" s="15" t="s">
        <v>843</v>
      </c>
      <c r="C78" s="14">
        <v>5000</v>
      </c>
      <c r="D78" s="14"/>
      <c r="E78" s="14"/>
      <c r="F78" s="17"/>
      <c r="G78" s="17">
        <f t="shared" si="2"/>
        <v>0</v>
      </c>
    </row>
    <row r="79" spans="1:7" ht="30.75">
      <c r="A79" s="2" t="s">
        <v>793</v>
      </c>
      <c r="B79" s="3" t="s">
        <v>794</v>
      </c>
      <c r="C79" s="14">
        <v>0</v>
      </c>
      <c r="D79" s="14">
        <v>0</v>
      </c>
      <c r="E79" s="14">
        <v>42750</v>
      </c>
      <c r="F79" s="17"/>
      <c r="G79" s="17"/>
    </row>
    <row r="80" spans="1:7" ht="30.75">
      <c r="A80" s="2" t="s">
        <v>320</v>
      </c>
      <c r="B80" s="3" t="s">
        <v>130</v>
      </c>
      <c r="C80" s="14">
        <v>50000</v>
      </c>
      <c r="D80" s="14">
        <v>30000</v>
      </c>
      <c r="E80" s="14">
        <v>15000</v>
      </c>
      <c r="F80" s="17">
        <f t="shared" si="3"/>
        <v>50</v>
      </c>
      <c r="G80" s="17">
        <f t="shared" si="2"/>
        <v>30</v>
      </c>
    </row>
    <row r="81" spans="1:7" ht="62.25">
      <c r="A81" s="2" t="s">
        <v>321</v>
      </c>
      <c r="B81" s="3" t="s">
        <v>131</v>
      </c>
      <c r="C81" s="14">
        <v>384250</v>
      </c>
      <c r="D81" s="14">
        <v>895000</v>
      </c>
      <c r="E81" s="14">
        <v>2414000</v>
      </c>
      <c r="F81" s="17">
        <f t="shared" si="3"/>
        <v>269.72067039106145</v>
      </c>
      <c r="G81" s="17">
        <f t="shared" si="2"/>
        <v>628.2368249837346</v>
      </c>
    </row>
    <row r="82" spans="1:7" ht="66" customHeight="1">
      <c r="A82" s="2" t="s">
        <v>322</v>
      </c>
      <c r="B82" s="3" t="s">
        <v>132</v>
      </c>
      <c r="C82" s="14">
        <v>102500</v>
      </c>
      <c r="D82" s="14">
        <v>55000</v>
      </c>
      <c r="E82" s="14">
        <v>102500</v>
      </c>
      <c r="F82" s="17">
        <f t="shared" si="3"/>
        <v>186.36363636363635</v>
      </c>
      <c r="G82" s="17">
        <f t="shared" si="2"/>
        <v>100</v>
      </c>
    </row>
    <row r="83" spans="1:7" ht="46.5">
      <c r="A83" s="2" t="s">
        <v>323</v>
      </c>
      <c r="B83" s="8" t="s">
        <v>133</v>
      </c>
      <c r="C83" s="14">
        <v>415000</v>
      </c>
      <c r="D83" s="14">
        <v>500000</v>
      </c>
      <c r="E83" s="14">
        <v>410000</v>
      </c>
      <c r="F83" s="17">
        <f t="shared" si="3"/>
        <v>82</v>
      </c>
      <c r="G83" s="17">
        <f t="shared" si="2"/>
        <v>98.79518072289156</v>
      </c>
    </row>
    <row r="84" spans="1:7" ht="30.75">
      <c r="A84" s="19" t="s">
        <v>539</v>
      </c>
      <c r="B84" s="16" t="s">
        <v>522</v>
      </c>
      <c r="C84" s="13">
        <f>C85+C88+C95+C100+C102</f>
        <v>89200.63</v>
      </c>
      <c r="D84" s="13">
        <f>D85+D88+D95+D100+D102</f>
        <v>0</v>
      </c>
      <c r="E84" s="13">
        <f>E85+E88+E95+E100+E102</f>
        <v>17013.289999999997</v>
      </c>
      <c r="F84" s="18"/>
      <c r="G84" s="18">
        <f t="shared" si="2"/>
        <v>19.0730603584302</v>
      </c>
    </row>
    <row r="85" spans="1:7" ht="30.75">
      <c r="A85" s="2" t="s">
        <v>540</v>
      </c>
      <c r="B85" s="15" t="s">
        <v>523</v>
      </c>
      <c r="C85" s="14">
        <f>C86+C87</f>
        <v>2110.83</v>
      </c>
      <c r="D85" s="14">
        <f>D86+D87</f>
        <v>0</v>
      </c>
      <c r="E85" s="14">
        <f>E86+E87</f>
        <v>11602.4</v>
      </c>
      <c r="F85" s="17"/>
      <c r="G85" s="17">
        <f t="shared" si="2"/>
        <v>549.6605600640506</v>
      </c>
    </row>
    <row r="86" spans="1:7" ht="30.75">
      <c r="A86" s="2" t="s">
        <v>541</v>
      </c>
      <c r="B86" s="15" t="s">
        <v>524</v>
      </c>
      <c r="C86" s="14">
        <v>-91.91</v>
      </c>
      <c r="D86" s="14">
        <v>0</v>
      </c>
      <c r="E86" s="14">
        <v>1820.6</v>
      </c>
      <c r="F86" s="17"/>
      <c r="G86" s="17"/>
    </row>
    <row r="87" spans="1:7" ht="30.75">
      <c r="A87" s="2" t="s">
        <v>542</v>
      </c>
      <c r="B87" s="15" t="s">
        <v>525</v>
      </c>
      <c r="C87" s="14">
        <v>2202.74</v>
      </c>
      <c r="D87" s="14">
        <v>0</v>
      </c>
      <c r="E87" s="14">
        <v>9781.8</v>
      </c>
      <c r="F87" s="17"/>
      <c r="G87" s="17">
        <f t="shared" si="2"/>
        <v>444.074198498234</v>
      </c>
    </row>
    <row r="88" spans="1:7" ht="17.25" customHeight="1">
      <c r="A88" s="2" t="s">
        <v>543</v>
      </c>
      <c r="B88" s="15" t="s">
        <v>526</v>
      </c>
      <c r="C88" s="14">
        <f>C89+C92</f>
        <v>3022.26</v>
      </c>
      <c r="D88" s="14">
        <f>D89+D92</f>
        <v>0</v>
      </c>
      <c r="E88" s="14">
        <f>E89+E92</f>
        <v>11784.34</v>
      </c>
      <c r="F88" s="17"/>
      <c r="G88" s="17">
        <f t="shared" si="2"/>
        <v>389.91814072912325</v>
      </c>
    </row>
    <row r="89" spans="1:7" ht="15">
      <c r="A89" s="2" t="s">
        <v>544</v>
      </c>
      <c r="B89" s="15" t="s">
        <v>527</v>
      </c>
      <c r="C89" s="14">
        <f>C90+C91</f>
        <v>2191.9700000000003</v>
      </c>
      <c r="D89" s="14">
        <f>D90+D91</f>
        <v>0</v>
      </c>
      <c r="E89" s="14">
        <f>E90+E91</f>
        <v>6098.360000000001</v>
      </c>
      <c r="F89" s="17"/>
      <c r="G89" s="17">
        <f t="shared" si="2"/>
        <v>278.21366168332594</v>
      </c>
    </row>
    <row r="90" spans="1:7" ht="15">
      <c r="A90" s="2" t="s">
        <v>545</v>
      </c>
      <c r="B90" s="15" t="s">
        <v>528</v>
      </c>
      <c r="C90" s="14">
        <v>1441.97</v>
      </c>
      <c r="D90" s="14">
        <v>0</v>
      </c>
      <c r="E90" s="14">
        <v>6388.09</v>
      </c>
      <c r="F90" s="17"/>
      <c r="G90" s="17">
        <f t="shared" si="2"/>
        <v>443.0112970450148</v>
      </c>
    </row>
    <row r="91" spans="1:7" ht="15.75" customHeight="1">
      <c r="A91" s="2" t="s">
        <v>546</v>
      </c>
      <c r="B91" s="15" t="s">
        <v>529</v>
      </c>
      <c r="C91" s="14">
        <v>750</v>
      </c>
      <c r="D91" s="14">
        <v>0</v>
      </c>
      <c r="E91" s="14">
        <v>-289.73</v>
      </c>
      <c r="F91" s="17"/>
      <c r="G91" s="17"/>
    </row>
    <row r="92" spans="1:7" ht="15">
      <c r="A92" s="2" t="s">
        <v>547</v>
      </c>
      <c r="B92" s="15" t="s">
        <v>530</v>
      </c>
      <c r="C92" s="14">
        <f>C93+C94</f>
        <v>830.29</v>
      </c>
      <c r="D92" s="14">
        <f>D94</f>
        <v>0</v>
      </c>
      <c r="E92" s="14">
        <f>E94</f>
        <v>5685.98</v>
      </c>
      <c r="F92" s="17"/>
      <c r="G92" s="17">
        <f t="shared" si="2"/>
        <v>684.8185573715208</v>
      </c>
    </row>
    <row r="93" spans="1:7" ht="62.25">
      <c r="A93" s="2" t="s">
        <v>846</v>
      </c>
      <c r="B93" s="15" t="s">
        <v>845</v>
      </c>
      <c r="C93" s="14">
        <v>391.74</v>
      </c>
      <c r="D93" s="14">
        <v>0</v>
      </c>
      <c r="E93" s="14">
        <v>0</v>
      </c>
      <c r="F93" s="17"/>
      <c r="G93" s="17">
        <f t="shared" si="2"/>
        <v>0</v>
      </c>
    </row>
    <row r="94" spans="1:7" ht="46.5">
      <c r="A94" s="2" t="s">
        <v>796</v>
      </c>
      <c r="B94" s="15" t="s">
        <v>531</v>
      </c>
      <c r="C94" s="14">
        <v>438.55</v>
      </c>
      <c r="D94" s="14">
        <v>0</v>
      </c>
      <c r="E94" s="14">
        <v>5685.98</v>
      </c>
      <c r="F94" s="17"/>
      <c r="G94" s="17">
        <f t="shared" si="2"/>
        <v>1296.540873332573</v>
      </c>
    </row>
    <row r="95" spans="1:7" ht="15">
      <c r="A95" s="2" t="s">
        <v>795</v>
      </c>
      <c r="B95" s="15" t="s">
        <v>797</v>
      </c>
      <c r="C95" s="14">
        <f>C96+C97+C98+C99</f>
        <v>92076.19</v>
      </c>
      <c r="D95" s="14">
        <f>D96+D97+D98+D99</f>
        <v>0</v>
      </c>
      <c r="E95" s="14">
        <f>E96+E97+E98+E99</f>
        <v>6935.530000000001</v>
      </c>
      <c r="F95" s="17"/>
      <c r="G95" s="17">
        <f t="shared" si="2"/>
        <v>7.5323816070148</v>
      </c>
    </row>
    <row r="96" spans="1:7" ht="15">
      <c r="A96" s="2" t="s">
        <v>548</v>
      </c>
      <c r="B96" s="15" t="s">
        <v>532</v>
      </c>
      <c r="C96" s="14">
        <v>-13.4</v>
      </c>
      <c r="D96" s="14">
        <v>0</v>
      </c>
      <c r="E96" s="14">
        <v>81.52</v>
      </c>
      <c r="F96" s="17"/>
      <c r="G96" s="17"/>
    </row>
    <row r="97" spans="1:7" ht="30.75">
      <c r="A97" s="2" t="s">
        <v>549</v>
      </c>
      <c r="B97" s="15" t="s">
        <v>533</v>
      </c>
      <c r="C97" s="14">
        <v>1416.93</v>
      </c>
      <c r="D97" s="14">
        <v>0</v>
      </c>
      <c r="E97" s="14">
        <v>1911.7</v>
      </c>
      <c r="F97" s="17"/>
      <c r="G97" s="17">
        <f t="shared" si="2"/>
        <v>134.9184504527394</v>
      </c>
    </row>
    <row r="98" spans="1:7" ht="16.5" customHeight="1">
      <c r="A98" s="2" t="s">
        <v>550</v>
      </c>
      <c r="B98" s="15" t="s">
        <v>534</v>
      </c>
      <c r="C98" s="14">
        <v>90672.66</v>
      </c>
      <c r="D98" s="14">
        <v>0</v>
      </c>
      <c r="E98" s="14">
        <v>2330.01</v>
      </c>
      <c r="F98" s="17"/>
      <c r="G98" s="17">
        <f t="shared" si="2"/>
        <v>2.5696941062498886</v>
      </c>
    </row>
    <row r="99" spans="1:7" ht="16.5" customHeight="1">
      <c r="A99" s="2" t="s">
        <v>557</v>
      </c>
      <c r="B99" s="15" t="s">
        <v>556</v>
      </c>
      <c r="C99" s="14">
        <v>0</v>
      </c>
      <c r="D99" s="14">
        <v>0</v>
      </c>
      <c r="E99" s="14">
        <v>2612.3</v>
      </c>
      <c r="F99" s="17"/>
      <c r="G99" s="17"/>
    </row>
    <row r="100" spans="1:7" ht="30.75">
      <c r="A100" s="2" t="s">
        <v>551</v>
      </c>
      <c r="B100" s="15" t="s">
        <v>535</v>
      </c>
      <c r="C100" s="14">
        <f>C101</f>
        <v>1004.89</v>
      </c>
      <c r="D100" s="14">
        <f>D101</f>
        <v>0</v>
      </c>
      <c r="E100" s="14">
        <f>E101</f>
        <v>406.24</v>
      </c>
      <c r="F100" s="17"/>
      <c r="G100" s="17">
        <f t="shared" si="2"/>
        <v>40.42631531809452</v>
      </c>
    </row>
    <row r="101" spans="1:7" ht="16.5" customHeight="1">
      <c r="A101" s="2" t="s">
        <v>552</v>
      </c>
      <c r="B101" s="15" t="s">
        <v>536</v>
      </c>
      <c r="C101" s="14">
        <v>1004.89</v>
      </c>
      <c r="D101" s="14">
        <v>0</v>
      </c>
      <c r="E101" s="14">
        <v>406.24</v>
      </c>
      <c r="F101" s="17"/>
      <c r="G101" s="17">
        <f t="shared" si="2"/>
        <v>40.42631531809452</v>
      </c>
    </row>
    <row r="102" spans="1:7" ht="30.75">
      <c r="A102" s="2" t="s">
        <v>553</v>
      </c>
      <c r="B102" s="15" t="s">
        <v>537</v>
      </c>
      <c r="C102" s="14">
        <f>C103+C104</f>
        <v>-9013.54</v>
      </c>
      <c r="D102" s="14">
        <f>D103+D104</f>
        <v>0</v>
      </c>
      <c r="E102" s="14">
        <f>E103+E104</f>
        <v>-13715.220000000001</v>
      </c>
      <c r="F102" s="17"/>
      <c r="G102" s="17">
        <f t="shared" si="2"/>
        <v>152.1624134357866</v>
      </c>
    </row>
    <row r="103" spans="1:7" ht="30.75">
      <c r="A103" s="2" t="s">
        <v>554</v>
      </c>
      <c r="B103" s="15" t="s">
        <v>537</v>
      </c>
      <c r="C103" s="14">
        <v>-7393.54</v>
      </c>
      <c r="D103" s="14">
        <v>0</v>
      </c>
      <c r="E103" s="14">
        <v>-13729.03</v>
      </c>
      <c r="F103" s="17"/>
      <c r="G103" s="17">
        <f t="shared" si="2"/>
        <v>185.68953437730778</v>
      </c>
    </row>
    <row r="104" spans="1:7" ht="33" customHeight="1">
      <c r="A104" s="2" t="s">
        <v>555</v>
      </c>
      <c r="B104" s="15" t="s">
        <v>538</v>
      </c>
      <c r="C104" s="14">
        <v>-1620</v>
      </c>
      <c r="D104" s="14">
        <v>0</v>
      </c>
      <c r="E104" s="14">
        <v>13.81</v>
      </c>
      <c r="F104" s="17"/>
      <c r="G104" s="17"/>
    </row>
    <row r="105" spans="1:7" ht="30.75">
      <c r="A105" s="19" t="s">
        <v>324</v>
      </c>
      <c r="B105" s="20" t="s">
        <v>134</v>
      </c>
      <c r="C105" s="13">
        <f>C106+C108+C110+C119+C122</f>
        <v>161337185.67000002</v>
      </c>
      <c r="D105" s="13">
        <f>D106+D108+D110+D119+D122</f>
        <v>164718000</v>
      </c>
      <c r="E105" s="13">
        <f>E106+E108+E110+E119+E122</f>
        <v>127507620.68</v>
      </c>
      <c r="F105" s="18">
        <f t="shared" si="3"/>
        <v>77.40964598890226</v>
      </c>
      <c r="G105" s="18">
        <f t="shared" si="2"/>
        <v>79.03176205193316</v>
      </c>
    </row>
    <row r="106" spans="1:7" ht="62.25">
      <c r="A106" s="2" t="s">
        <v>325</v>
      </c>
      <c r="B106" s="3" t="s">
        <v>135</v>
      </c>
      <c r="C106" s="14">
        <f>C107</f>
        <v>53913114.24</v>
      </c>
      <c r="D106" s="14">
        <f>D107</f>
        <v>35634000</v>
      </c>
      <c r="E106" s="14">
        <f>E107</f>
        <v>18117310.38</v>
      </c>
      <c r="F106" s="17"/>
      <c r="G106" s="17">
        <f t="shared" si="2"/>
        <v>33.60464450142659</v>
      </c>
    </row>
    <row r="107" spans="1:7" ht="46.5">
      <c r="A107" s="2" t="s">
        <v>326</v>
      </c>
      <c r="B107" s="3" t="s">
        <v>136</v>
      </c>
      <c r="C107" s="14">
        <v>53913114.24</v>
      </c>
      <c r="D107" s="14">
        <v>35634000</v>
      </c>
      <c r="E107" s="14">
        <v>18117310.38</v>
      </c>
      <c r="F107" s="17"/>
      <c r="G107" s="17">
        <f t="shared" si="2"/>
        <v>33.60464450142659</v>
      </c>
    </row>
    <row r="108" spans="1:7" ht="15">
      <c r="A108" s="2" t="s">
        <v>327</v>
      </c>
      <c r="B108" s="3" t="s">
        <v>137</v>
      </c>
      <c r="C108" s="14">
        <f>C109</f>
        <v>8394.38</v>
      </c>
      <c r="D108" s="14">
        <f>D109</f>
        <v>64000</v>
      </c>
      <c r="E108" s="14">
        <f>E109</f>
        <v>0</v>
      </c>
      <c r="F108" s="17">
        <f t="shared" si="3"/>
        <v>0</v>
      </c>
      <c r="G108" s="17">
        <f t="shared" si="2"/>
        <v>0</v>
      </c>
    </row>
    <row r="109" spans="1:7" ht="30.75">
      <c r="A109" s="2" t="s">
        <v>328</v>
      </c>
      <c r="B109" s="3" t="s">
        <v>138</v>
      </c>
      <c r="C109" s="14">
        <v>8394.38</v>
      </c>
      <c r="D109" s="14">
        <v>64000</v>
      </c>
      <c r="E109" s="14">
        <v>0</v>
      </c>
      <c r="F109" s="17">
        <f t="shared" si="3"/>
        <v>0</v>
      </c>
      <c r="G109" s="17">
        <f t="shared" si="2"/>
        <v>0</v>
      </c>
    </row>
    <row r="110" spans="1:7" ht="65.25" customHeight="1">
      <c r="A110" s="2" t="s">
        <v>329</v>
      </c>
      <c r="B110" s="3" t="s">
        <v>139</v>
      </c>
      <c r="C110" s="14">
        <f>C111+C113+C115+C117</f>
        <v>100775159.1</v>
      </c>
      <c r="D110" s="14">
        <f>D111+D113+D115+D117</f>
        <v>124131000</v>
      </c>
      <c r="E110" s="14">
        <f>E111+E113+E115+E117</f>
        <v>104738201.12</v>
      </c>
      <c r="F110" s="17">
        <f t="shared" si="3"/>
        <v>84.37715084870017</v>
      </c>
      <c r="G110" s="17">
        <f t="shared" si="2"/>
        <v>103.932558435425</v>
      </c>
    </row>
    <row r="111" spans="1:7" ht="62.25">
      <c r="A111" s="2" t="s">
        <v>330</v>
      </c>
      <c r="B111" s="3" t="s">
        <v>140</v>
      </c>
      <c r="C111" s="14">
        <f>C112</f>
        <v>73269844.6</v>
      </c>
      <c r="D111" s="14">
        <f>D112</f>
        <v>96000000</v>
      </c>
      <c r="E111" s="14">
        <f>E112</f>
        <v>81792518.68</v>
      </c>
      <c r="F111" s="17">
        <f t="shared" si="3"/>
        <v>85.20054029166667</v>
      </c>
      <c r="G111" s="17">
        <f t="shared" si="2"/>
        <v>111.63189867062992</v>
      </c>
    </row>
    <row r="112" spans="1:7" ht="62.25">
      <c r="A112" s="2" t="s">
        <v>331</v>
      </c>
      <c r="B112" s="3" t="s">
        <v>241</v>
      </c>
      <c r="C112" s="14">
        <v>73269844.6</v>
      </c>
      <c r="D112" s="14">
        <v>96000000</v>
      </c>
      <c r="E112" s="14">
        <v>81792518.68</v>
      </c>
      <c r="F112" s="17">
        <f t="shared" si="3"/>
        <v>85.20054029166667</v>
      </c>
      <c r="G112" s="17">
        <f t="shared" si="2"/>
        <v>111.63189867062992</v>
      </c>
    </row>
    <row r="113" spans="1:7" ht="78">
      <c r="A113" s="2" t="s">
        <v>558</v>
      </c>
      <c r="B113" s="15" t="s">
        <v>560</v>
      </c>
      <c r="C113" s="14">
        <f>C114</f>
        <v>11294000</v>
      </c>
      <c r="D113" s="14">
        <f>D114</f>
        <v>0</v>
      </c>
      <c r="E113" s="14">
        <f>E114</f>
        <v>5058337.33</v>
      </c>
      <c r="F113" s="17"/>
      <c r="G113" s="17">
        <f t="shared" si="2"/>
        <v>44.78782831591996</v>
      </c>
    </row>
    <row r="114" spans="1:7" ht="93">
      <c r="A114" s="2" t="s">
        <v>559</v>
      </c>
      <c r="B114" s="15" t="s">
        <v>561</v>
      </c>
      <c r="C114" s="14">
        <v>11294000</v>
      </c>
      <c r="D114" s="14">
        <v>0</v>
      </c>
      <c r="E114" s="14">
        <v>5058337.33</v>
      </c>
      <c r="F114" s="17"/>
      <c r="G114" s="17">
        <f t="shared" si="2"/>
        <v>44.78782831591996</v>
      </c>
    </row>
    <row r="115" spans="1:7" ht="62.25">
      <c r="A115" s="2" t="s">
        <v>332</v>
      </c>
      <c r="B115" s="3" t="s">
        <v>141</v>
      </c>
      <c r="C115" s="14">
        <f>C116</f>
        <v>2869065.67</v>
      </c>
      <c r="D115" s="14">
        <f>D116</f>
        <v>4081000</v>
      </c>
      <c r="E115" s="14">
        <f>E116</f>
        <v>3099350.47</v>
      </c>
      <c r="F115" s="17">
        <f t="shared" si="3"/>
        <v>75.94585812300907</v>
      </c>
      <c r="G115" s="17">
        <f t="shared" si="2"/>
        <v>108.02647364986943</v>
      </c>
    </row>
    <row r="116" spans="1:7" ht="62.25">
      <c r="A116" s="2" t="s">
        <v>333</v>
      </c>
      <c r="B116" s="3" t="s">
        <v>142</v>
      </c>
      <c r="C116" s="14">
        <v>2869065.67</v>
      </c>
      <c r="D116" s="14">
        <v>4081000</v>
      </c>
      <c r="E116" s="14">
        <v>3099350.47</v>
      </c>
      <c r="F116" s="17">
        <f t="shared" si="3"/>
        <v>75.94585812300907</v>
      </c>
      <c r="G116" s="17">
        <f t="shared" si="2"/>
        <v>108.02647364986943</v>
      </c>
    </row>
    <row r="117" spans="1:7" ht="30.75">
      <c r="A117" s="2" t="s">
        <v>334</v>
      </c>
      <c r="B117" s="3" t="s">
        <v>143</v>
      </c>
      <c r="C117" s="14">
        <f>C118</f>
        <v>13342248.83</v>
      </c>
      <c r="D117" s="14">
        <f>D118</f>
        <v>24050000</v>
      </c>
      <c r="E117" s="14">
        <f>E118</f>
        <v>14787994.64</v>
      </c>
      <c r="F117" s="17">
        <f t="shared" si="3"/>
        <v>61.488543201663205</v>
      </c>
      <c r="G117" s="17">
        <f t="shared" si="2"/>
        <v>110.83584805246059</v>
      </c>
    </row>
    <row r="118" spans="1:7" ht="33" customHeight="1">
      <c r="A118" s="2" t="s">
        <v>335</v>
      </c>
      <c r="B118" s="3" t="s">
        <v>144</v>
      </c>
      <c r="C118" s="14">
        <v>13342248.83</v>
      </c>
      <c r="D118" s="14">
        <v>24050000</v>
      </c>
      <c r="E118" s="14">
        <v>14787994.64</v>
      </c>
      <c r="F118" s="17">
        <f t="shared" si="3"/>
        <v>61.488543201663205</v>
      </c>
      <c r="G118" s="17">
        <f t="shared" si="2"/>
        <v>110.83584805246059</v>
      </c>
    </row>
    <row r="119" spans="1:7" ht="15">
      <c r="A119" s="2" t="s">
        <v>336</v>
      </c>
      <c r="B119" s="3" t="s">
        <v>145</v>
      </c>
      <c r="C119" s="14">
        <f aca="true" t="shared" si="4" ref="C119:E120">C120</f>
        <v>2798831.65</v>
      </c>
      <c r="D119" s="14">
        <f t="shared" si="4"/>
        <v>4367000</v>
      </c>
      <c r="E119" s="14">
        <f t="shared" si="4"/>
        <v>2825870</v>
      </c>
      <c r="F119" s="17">
        <f t="shared" si="3"/>
        <v>64.70964048545913</v>
      </c>
      <c r="G119" s="17">
        <f t="shared" si="2"/>
        <v>100.9660584622873</v>
      </c>
    </row>
    <row r="120" spans="1:7" ht="33" customHeight="1">
      <c r="A120" s="2" t="s">
        <v>337</v>
      </c>
      <c r="B120" s="3" t="s">
        <v>146</v>
      </c>
      <c r="C120" s="14">
        <f t="shared" si="4"/>
        <v>2798831.65</v>
      </c>
      <c r="D120" s="14">
        <f t="shared" si="4"/>
        <v>4367000</v>
      </c>
      <c r="E120" s="14">
        <f t="shared" si="4"/>
        <v>2825870</v>
      </c>
      <c r="F120" s="17">
        <f t="shared" si="3"/>
        <v>64.70964048545913</v>
      </c>
      <c r="G120" s="17">
        <f t="shared" si="2"/>
        <v>100.9660584622873</v>
      </c>
    </row>
    <row r="121" spans="1:7" ht="46.5">
      <c r="A121" s="2" t="s">
        <v>338</v>
      </c>
      <c r="B121" s="3" t="s">
        <v>147</v>
      </c>
      <c r="C121" s="14">
        <v>2798831.65</v>
      </c>
      <c r="D121" s="14">
        <v>4367000</v>
      </c>
      <c r="E121" s="14">
        <v>2825870</v>
      </c>
      <c r="F121" s="17">
        <f t="shared" si="3"/>
        <v>64.70964048545913</v>
      </c>
      <c r="G121" s="17">
        <f t="shared" si="2"/>
        <v>100.9660584622873</v>
      </c>
    </row>
    <row r="122" spans="1:7" ht="62.25">
      <c r="A122" s="2" t="s">
        <v>339</v>
      </c>
      <c r="B122" s="3" t="s">
        <v>148</v>
      </c>
      <c r="C122" s="14">
        <f aca="true" t="shared" si="5" ref="C122:E123">C123</f>
        <v>3841686.3</v>
      </c>
      <c r="D122" s="14">
        <f t="shared" si="5"/>
        <v>522000</v>
      </c>
      <c r="E122" s="14">
        <f t="shared" si="5"/>
        <v>1826239.18</v>
      </c>
      <c r="F122" s="17">
        <f t="shared" si="3"/>
        <v>349.85424904214557</v>
      </c>
      <c r="G122" s="17">
        <f t="shared" si="2"/>
        <v>47.53743635965279</v>
      </c>
    </row>
    <row r="123" spans="1:7" ht="62.25">
      <c r="A123" s="2" t="s">
        <v>340</v>
      </c>
      <c r="B123" s="3" t="s">
        <v>149</v>
      </c>
      <c r="C123" s="14">
        <f t="shared" si="5"/>
        <v>3841686.3</v>
      </c>
      <c r="D123" s="14">
        <f t="shared" si="5"/>
        <v>522000</v>
      </c>
      <c r="E123" s="14">
        <f t="shared" si="5"/>
        <v>1826239.18</v>
      </c>
      <c r="F123" s="17">
        <f t="shared" si="3"/>
        <v>349.85424904214557</v>
      </c>
      <c r="G123" s="17">
        <f t="shared" si="2"/>
        <v>47.53743635965279</v>
      </c>
    </row>
    <row r="124" spans="1:7" ht="78">
      <c r="A124" s="2" t="s">
        <v>341</v>
      </c>
      <c r="B124" s="3" t="s">
        <v>150</v>
      </c>
      <c r="C124" s="14">
        <v>3841686.3</v>
      </c>
      <c r="D124" s="14">
        <v>522000</v>
      </c>
      <c r="E124" s="14">
        <v>1826239.18</v>
      </c>
      <c r="F124" s="17">
        <f t="shared" si="3"/>
        <v>349.85424904214557</v>
      </c>
      <c r="G124" s="17">
        <f t="shared" si="2"/>
        <v>47.53743635965279</v>
      </c>
    </row>
    <row r="125" spans="1:7" ht="15">
      <c r="A125" s="19" t="s">
        <v>342</v>
      </c>
      <c r="B125" s="20" t="s">
        <v>151</v>
      </c>
      <c r="C125" s="13">
        <f>C126+C133+C139</f>
        <v>159418993.97</v>
      </c>
      <c r="D125" s="13">
        <f>D126+D133+D139</f>
        <v>193109000</v>
      </c>
      <c r="E125" s="13">
        <f>E126+E133+E139</f>
        <v>166842761.13</v>
      </c>
      <c r="F125" s="18">
        <f t="shared" si="3"/>
        <v>86.39823163601903</v>
      </c>
      <c r="G125" s="18">
        <f t="shared" si="2"/>
        <v>104.65676452668934</v>
      </c>
    </row>
    <row r="126" spans="1:7" ht="15">
      <c r="A126" s="2" t="s">
        <v>343</v>
      </c>
      <c r="B126" s="3" t="s">
        <v>152</v>
      </c>
      <c r="C126" s="14">
        <f>C127+C128+C129+C132</f>
        <v>20983691.84</v>
      </c>
      <c r="D126" s="14">
        <f>D127+D128+D129+D132</f>
        <v>24996000</v>
      </c>
      <c r="E126" s="14">
        <f>E127+E128+E129+E132</f>
        <v>15464653.33</v>
      </c>
      <c r="F126" s="17">
        <f t="shared" si="3"/>
        <v>61.86851228196512</v>
      </c>
      <c r="G126" s="17">
        <f t="shared" si="2"/>
        <v>73.69843899690056</v>
      </c>
    </row>
    <row r="127" spans="1:7" ht="30.75">
      <c r="A127" s="2" t="s">
        <v>344</v>
      </c>
      <c r="B127" s="3" t="s">
        <v>153</v>
      </c>
      <c r="C127" s="14">
        <v>7567826.66</v>
      </c>
      <c r="D127" s="14">
        <v>8900000</v>
      </c>
      <c r="E127" s="14">
        <v>2736632.49</v>
      </c>
      <c r="F127" s="17">
        <f t="shared" si="3"/>
        <v>30.74867966292135</v>
      </c>
      <c r="G127" s="17">
        <f t="shared" si="2"/>
        <v>36.16140555206639</v>
      </c>
    </row>
    <row r="128" spans="1:7" ht="15">
      <c r="A128" s="2" t="s">
        <v>345</v>
      </c>
      <c r="B128" s="3" t="s">
        <v>154</v>
      </c>
      <c r="C128" s="14">
        <v>1956156.29</v>
      </c>
      <c r="D128" s="14">
        <v>2473000</v>
      </c>
      <c r="E128" s="14">
        <v>2023119.41</v>
      </c>
      <c r="F128" s="17">
        <f t="shared" si="3"/>
        <v>81.8083061059442</v>
      </c>
      <c r="G128" s="17">
        <f t="shared" si="2"/>
        <v>103.4231988692478</v>
      </c>
    </row>
    <row r="129" spans="1:7" ht="15">
      <c r="A129" s="2" t="s">
        <v>346</v>
      </c>
      <c r="B129" s="3" t="s">
        <v>219</v>
      </c>
      <c r="C129" s="14">
        <f>C130+C131</f>
        <v>11459668.89</v>
      </c>
      <c r="D129" s="14">
        <f>D130+D131</f>
        <v>13623000</v>
      </c>
      <c r="E129" s="14">
        <f>E130+E131</f>
        <v>10694263</v>
      </c>
      <c r="F129" s="17">
        <f t="shared" si="3"/>
        <v>78.50152682962637</v>
      </c>
      <c r="G129" s="17">
        <f t="shared" si="2"/>
        <v>93.32087255445998</v>
      </c>
    </row>
    <row r="130" spans="1:7" ht="15">
      <c r="A130" s="2" t="s">
        <v>347</v>
      </c>
      <c r="B130" s="3" t="s">
        <v>220</v>
      </c>
      <c r="C130" s="14">
        <v>11459668.89</v>
      </c>
      <c r="D130" s="14">
        <v>13623000</v>
      </c>
      <c r="E130" s="14">
        <v>9720359.71</v>
      </c>
      <c r="F130" s="17">
        <f t="shared" si="3"/>
        <v>71.35256338545108</v>
      </c>
      <c r="G130" s="17">
        <f t="shared" si="2"/>
        <v>84.82234350140985</v>
      </c>
    </row>
    <row r="131" spans="1:7" ht="15">
      <c r="A131" s="2" t="s">
        <v>562</v>
      </c>
      <c r="B131" s="3" t="s">
        <v>564</v>
      </c>
      <c r="C131" s="14">
        <v>0</v>
      </c>
      <c r="D131" s="14">
        <v>0</v>
      </c>
      <c r="E131" s="14">
        <v>973903.29</v>
      </c>
      <c r="F131" s="17"/>
      <c r="G131" s="17"/>
    </row>
    <row r="132" spans="1:7" ht="30.75">
      <c r="A132" s="2" t="s">
        <v>563</v>
      </c>
      <c r="B132" s="3" t="s">
        <v>565</v>
      </c>
      <c r="C132" s="14">
        <v>40</v>
      </c>
      <c r="D132" s="14">
        <v>0</v>
      </c>
      <c r="E132" s="14">
        <v>10638.43</v>
      </c>
      <c r="F132" s="17"/>
      <c r="G132" s="17">
        <f t="shared" si="2"/>
        <v>26596.075</v>
      </c>
    </row>
    <row r="133" spans="1:7" ht="15">
      <c r="A133" s="2" t="s">
        <v>348</v>
      </c>
      <c r="B133" s="3" t="s">
        <v>155</v>
      </c>
      <c r="C133" s="14">
        <f>C134+C136+C137</f>
        <v>7521041.63</v>
      </c>
      <c r="D133" s="14">
        <f>D134+D136+D137</f>
        <v>10543000</v>
      </c>
      <c r="E133" s="14">
        <f>E134+E136+E137</f>
        <v>5487268.899999999</v>
      </c>
      <c r="F133" s="17">
        <f t="shared" si="3"/>
        <v>52.04656075120933</v>
      </c>
      <c r="G133" s="17">
        <f aca="true" t="shared" si="6" ref="G133:G195">E133/C133*100</f>
        <v>72.95889545554874</v>
      </c>
    </row>
    <row r="134" spans="1:7" ht="46.5">
      <c r="A134" s="2" t="s">
        <v>349</v>
      </c>
      <c r="B134" s="3" t="s">
        <v>156</v>
      </c>
      <c r="C134" s="14">
        <f>C135</f>
        <v>7046251.46</v>
      </c>
      <c r="D134" s="14">
        <f>D135</f>
        <v>10000000</v>
      </c>
      <c r="E134" s="14">
        <f>E135</f>
        <v>5152700.85</v>
      </c>
      <c r="F134" s="17">
        <f t="shared" si="3"/>
        <v>51.527008499999994</v>
      </c>
      <c r="G134" s="17">
        <f t="shared" si="6"/>
        <v>73.12683742910305</v>
      </c>
    </row>
    <row r="135" spans="1:7" ht="46.5">
      <c r="A135" s="2" t="s">
        <v>350</v>
      </c>
      <c r="B135" s="3" t="s">
        <v>157</v>
      </c>
      <c r="C135" s="14">
        <v>7046251.46</v>
      </c>
      <c r="D135" s="14">
        <v>10000000</v>
      </c>
      <c r="E135" s="14">
        <v>5152700.85</v>
      </c>
      <c r="F135" s="17">
        <f t="shared" si="3"/>
        <v>51.527008499999994</v>
      </c>
      <c r="G135" s="17">
        <f t="shared" si="6"/>
        <v>73.12683742910305</v>
      </c>
    </row>
    <row r="136" spans="1:7" ht="30.75">
      <c r="A136" s="2" t="s">
        <v>351</v>
      </c>
      <c r="B136" s="3" t="s">
        <v>158</v>
      </c>
      <c r="C136" s="14">
        <v>47953.17</v>
      </c>
      <c r="D136" s="14">
        <v>63000</v>
      </c>
      <c r="E136" s="14">
        <v>46149.55</v>
      </c>
      <c r="F136" s="17">
        <f t="shared" si="3"/>
        <v>73.25325396825397</v>
      </c>
      <c r="G136" s="17">
        <f t="shared" si="6"/>
        <v>96.23878880165796</v>
      </c>
    </row>
    <row r="137" spans="1:7" ht="46.5">
      <c r="A137" s="2" t="s">
        <v>352</v>
      </c>
      <c r="B137" s="3" t="s">
        <v>159</v>
      </c>
      <c r="C137" s="14">
        <f>C138</f>
        <v>426837</v>
      </c>
      <c r="D137" s="14">
        <f>D138</f>
        <v>480000</v>
      </c>
      <c r="E137" s="14">
        <f>E138</f>
        <v>288418.5</v>
      </c>
      <c r="F137" s="17">
        <f t="shared" si="3"/>
        <v>60.087187500000006</v>
      </c>
      <c r="G137" s="17">
        <f t="shared" si="6"/>
        <v>67.57111028331659</v>
      </c>
    </row>
    <row r="138" spans="1:7" ht="46.5">
      <c r="A138" s="2" t="s">
        <v>353</v>
      </c>
      <c r="B138" s="3" t="s">
        <v>160</v>
      </c>
      <c r="C138" s="14">
        <v>426837</v>
      </c>
      <c r="D138" s="14">
        <v>480000</v>
      </c>
      <c r="E138" s="14">
        <v>288418.5</v>
      </c>
      <c r="F138" s="17">
        <f aca="true" t="shared" si="7" ref="F138:F207">E138/D138*100</f>
        <v>60.087187500000006</v>
      </c>
      <c r="G138" s="17">
        <f t="shared" si="6"/>
        <v>67.57111028331659</v>
      </c>
    </row>
    <row r="139" spans="1:7" ht="15">
      <c r="A139" s="2" t="s">
        <v>354</v>
      </c>
      <c r="B139" s="3" t="s">
        <v>161</v>
      </c>
      <c r="C139" s="14">
        <f>C140</f>
        <v>130914260.5</v>
      </c>
      <c r="D139" s="14">
        <f>D140</f>
        <v>157570000</v>
      </c>
      <c r="E139" s="14">
        <f>E140</f>
        <v>145890838.9</v>
      </c>
      <c r="F139" s="17">
        <f t="shared" si="7"/>
        <v>92.58795386177572</v>
      </c>
      <c r="G139" s="17">
        <f t="shared" si="6"/>
        <v>111.43999006891995</v>
      </c>
    </row>
    <row r="140" spans="1:7" ht="15">
      <c r="A140" s="2" t="s">
        <v>355</v>
      </c>
      <c r="B140" s="3" t="s">
        <v>162</v>
      </c>
      <c r="C140" s="14">
        <f>SUM(C141:C143)</f>
        <v>130914260.5</v>
      </c>
      <c r="D140" s="14">
        <f>SUM(D141:D143)</f>
        <v>157570000</v>
      </c>
      <c r="E140" s="14">
        <f>SUM(E141:E143)</f>
        <v>145890838.9</v>
      </c>
      <c r="F140" s="17">
        <f t="shared" si="7"/>
        <v>92.58795386177572</v>
      </c>
      <c r="G140" s="17">
        <f t="shared" si="6"/>
        <v>111.43999006891995</v>
      </c>
    </row>
    <row r="141" spans="1:7" ht="46.5">
      <c r="A141" s="2" t="s">
        <v>356</v>
      </c>
      <c r="B141" s="3" t="s">
        <v>242</v>
      </c>
      <c r="C141" s="14">
        <v>7955513.22</v>
      </c>
      <c r="D141" s="14">
        <v>3300000</v>
      </c>
      <c r="E141" s="14">
        <v>1554209.66</v>
      </c>
      <c r="F141" s="17">
        <f t="shared" si="7"/>
        <v>47.09726242424242</v>
      </c>
      <c r="G141" s="17">
        <f t="shared" si="6"/>
        <v>19.536258906499558</v>
      </c>
    </row>
    <row r="142" spans="1:7" ht="30.75">
      <c r="A142" s="2" t="s">
        <v>357</v>
      </c>
      <c r="B142" s="3" t="s">
        <v>163</v>
      </c>
      <c r="C142" s="14">
        <v>111829512.17</v>
      </c>
      <c r="D142" s="14">
        <v>142640000</v>
      </c>
      <c r="E142" s="14">
        <v>134721565.61</v>
      </c>
      <c r="F142" s="17">
        <f t="shared" si="7"/>
        <v>94.44865788698823</v>
      </c>
      <c r="G142" s="17">
        <f t="shared" si="6"/>
        <v>120.4704938757134</v>
      </c>
    </row>
    <row r="143" spans="1:7" ht="30.75">
      <c r="A143" s="2" t="s">
        <v>358</v>
      </c>
      <c r="B143" s="3" t="s">
        <v>164</v>
      </c>
      <c r="C143" s="14">
        <v>11129235.11</v>
      </c>
      <c r="D143" s="14">
        <v>11630000</v>
      </c>
      <c r="E143" s="14">
        <v>9615063.63</v>
      </c>
      <c r="F143" s="17">
        <f t="shared" si="7"/>
        <v>82.67466577815993</v>
      </c>
      <c r="G143" s="17">
        <f t="shared" si="6"/>
        <v>86.39464918267866</v>
      </c>
    </row>
    <row r="144" spans="1:7" ht="30.75">
      <c r="A144" s="19" t="s">
        <v>359</v>
      </c>
      <c r="B144" s="20" t="s">
        <v>165</v>
      </c>
      <c r="C144" s="13">
        <f>C145+C155</f>
        <v>54258069.99</v>
      </c>
      <c r="D144" s="13">
        <f>D145+D155</f>
        <v>41588000</v>
      </c>
      <c r="E144" s="13">
        <f>E145+E155</f>
        <v>35780418.84</v>
      </c>
      <c r="F144" s="18">
        <f t="shared" si="7"/>
        <v>86.0354401269597</v>
      </c>
      <c r="G144" s="18">
        <f t="shared" si="6"/>
        <v>65.94487943746338</v>
      </c>
    </row>
    <row r="145" spans="1:7" ht="15">
      <c r="A145" s="2" t="s">
        <v>360</v>
      </c>
      <c r="B145" s="3" t="s">
        <v>166</v>
      </c>
      <c r="C145" s="14">
        <f>C149+C151+C153+C146+C147+C148</f>
        <v>4140304.29</v>
      </c>
      <c r="D145" s="14">
        <f>D149+D151+D153+D146+D147+D148</f>
        <v>4565000</v>
      </c>
      <c r="E145" s="14">
        <f>E149+E151+E153+E146+E147+E148</f>
        <v>4945497.54</v>
      </c>
      <c r="F145" s="17">
        <f t="shared" si="7"/>
        <v>108.33510492880613</v>
      </c>
      <c r="G145" s="17">
        <f t="shared" si="6"/>
        <v>119.44768291414638</v>
      </c>
    </row>
    <row r="146" spans="1:7" ht="46.5">
      <c r="A146" s="2" t="s">
        <v>361</v>
      </c>
      <c r="B146" s="3" t="s">
        <v>167</v>
      </c>
      <c r="C146" s="14">
        <v>7230</v>
      </c>
      <c r="D146" s="14">
        <v>5000</v>
      </c>
      <c r="E146" s="14">
        <v>5500</v>
      </c>
      <c r="F146" s="17">
        <f t="shared" si="7"/>
        <v>110.00000000000001</v>
      </c>
      <c r="G146" s="17">
        <f t="shared" si="6"/>
        <v>76.07192254495159</v>
      </c>
    </row>
    <row r="147" spans="1:7" ht="30.75">
      <c r="A147" s="2" t="s">
        <v>362</v>
      </c>
      <c r="B147" s="3" t="s">
        <v>168</v>
      </c>
      <c r="C147" s="14">
        <v>214066.66</v>
      </c>
      <c r="D147" s="14">
        <v>200000</v>
      </c>
      <c r="E147" s="14">
        <v>201657.5</v>
      </c>
      <c r="F147" s="17">
        <f t="shared" si="7"/>
        <v>100.82875</v>
      </c>
      <c r="G147" s="17">
        <f t="shared" si="6"/>
        <v>94.20313279984842</v>
      </c>
    </row>
    <row r="148" spans="1:7" ht="19.5" customHeight="1">
      <c r="A148" s="2" t="s">
        <v>566</v>
      </c>
      <c r="B148" s="3" t="s">
        <v>567</v>
      </c>
      <c r="C148" s="14">
        <v>250</v>
      </c>
      <c r="D148" s="14">
        <v>0</v>
      </c>
      <c r="E148" s="14">
        <v>200</v>
      </c>
      <c r="F148" s="17"/>
      <c r="G148" s="17">
        <f t="shared" si="6"/>
        <v>80</v>
      </c>
    </row>
    <row r="149" spans="1:7" ht="30.75">
      <c r="A149" s="2" t="s">
        <v>363</v>
      </c>
      <c r="B149" s="3" t="s">
        <v>169</v>
      </c>
      <c r="C149" s="14">
        <f>C150</f>
        <v>44350</v>
      </c>
      <c r="D149" s="14">
        <f>D150</f>
        <v>63000</v>
      </c>
      <c r="E149" s="14">
        <f>E150</f>
        <v>58100</v>
      </c>
      <c r="F149" s="17">
        <f t="shared" si="7"/>
        <v>92.22222222222223</v>
      </c>
      <c r="G149" s="17">
        <f t="shared" si="6"/>
        <v>131.00338218714768</v>
      </c>
    </row>
    <row r="150" spans="1:7" ht="66" customHeight="1">
      <c r="A150" s="2" t="s">
        <v>364</v>
      </c>
      <c r="B150" s="3" t="s">
        <v>170</v>
      </c>
      <c r="C150" s="14">
        <v>44350</v>
      </c>
      <c r="D150" s="14">
        <v>63000</v>
      </c>
      <c r="E150" s="14">
        <v>58100</v>
      </c>
      <c r="F150" s="17">
        <f t="shared" si="7"/>
        <v>92.22222222222223</v>
      </c>
      <c r="G150" s="17">
        <f t="shared" si="6"/>
        <v>131.00338218714768</v>
      </c>
    </row>
    <row r="151" spans="1:7" ht="30.75">
      <c r="A151" s="2" t="s">
        <v>365</v>
      </c>
      <c r="B151" s="3" t="s">
        <v>171</v>
      </c>
      <c r="C151" s="14">
        <f>C152</f>
        <v>455446.47</v>
      </c>
      <c r="D151" s="14">
        <f>D152</f>
        <v>476000</v>
      </c>
      <c r="E151" s="14">
        <f>E152</f>
        <v>531558.2</v>
      </c>
      <c r="F151" s="17">
        <f t="shared" si="7"/>
        <v>111.6718907563025</v>
      </c>
      <c r="G151" s="17">
        <f t="shared" si="6"/>
        <v>116.71145458652911</v>
      </c>
    </row>
    <row r="152" spans="1:7" ht="50.25" customHeight="1">
      <c r="A152" s="2" t="s">
        <v>366</v>
      </c>
      <c r="B152" s="3" t="s">
        <v>172</v>
      </c>
      <c r="C152" s="14">
        <v>455446.47</v>
      </c>
      <c r="D152" s="14">
        <v>476000</v>
      </c>
      <c r="E152" s="14">
        <v>531558.2</v>
      </c>
      <c r="F152" s="17">
        <f t="shared" si="7"/>
        <v>111.6718907563025</v>
      </c>
      <c r="G152" s="17">
        <f t="shared" si="6"/>
        <v>116.71145458652911</v>
      </c>
    </row>
    <row r="153" spans="1:7" ht="15">
      <c r="A153" s="2" t="s">
        <v>367</v>
      </c>
      <c r="B153" s="3" t="s">
        <v>173</v>
      </c>
      <c r="C153" s="14">
        <f>C154</f>
        <v>3418961.16</v>
      </c>
      <c r="D153" s="14">
        <f>D154</f>
        <v>3821000</v>
      </c>
      <c r="E153" s="14">
        <f>E154</f>
        <v>4148481.84</v>
      </c>
      <c r="F153" s="17">
        <f>E153/D153*100</f>
        <v>108.57057942946872</v>
      </c>
      <c r="G153" s="17">
        <f t="shared" si="6"/>
        <v>121.33749539289882</v>
      </c>
    </row>
    <row r="154" spans="1:7" ht="30.75">
      <c r="A154" s="2" t="s">
        <v>368</v>
      </c>
      <c r="B154" s="3" t="s">
        <v>174</v>
      </c>
      <c r="C154" s="14">
        <v>3418961.16</v>
      </c>
      <c r="D154" s="14">
        <v>3821000</v>
      </c>
      <c r="E154" s="14">
        <v>4148481.84</v>
      </c>
      <c r="F154" s="17">
        <f t="shared" si="7"/>
        <v>108.57057942946872</v>
      </c>
      <c r="G154" s="17">
        <f t="shared" si="6"/>
        <v>121.33749539289882</v>
      </c>
    </row>
    <row r="155" spans="1:7" ht="15">
      <c r="A155" s="2" t="s">
        <v>369</v>
      </c>
      <c r="B155" s="3" t="s">
        <v>175</v>
      </c>
      <c r="C155" s="14">
        <f>C156+C158</f>
        <v>50117765.7</v>
      </c>
      <c r="D155" s="14">
        <f>D156+D158</f>
        <v>37023000</v>
      </c>
      <c r="E155" s="14">
        <f>E156+E158</f>
        <v>30834921.3</v>
      </c>
      <c r="F155" s="17">
        <f t="shared" si="7"/>
        <v>83.28585284822948</v>
      </c>
      <c r="G155" s="17">
        <f t="shared" si="6"/>
        <v>61.524932066155536</v>
      </c>
    </row>
    <row r="156" spans="1:7" ht="30.75">
      <c r="A156" s="2" t="s">
        <v>568</v>
      </c>
      <c r="B156" s="3" t="s">
        <v>570</v>
      </c>
      <c r="C156" s="14">
        <f>C157</f>
        <v>0</v>
      </c>
      <c r="D156" s="14">
        <f>D157</f>
        <v>0</v>
      </c>
      <c r="E156" s="14">
        <f>E157</f>
        <v>2636522.34</v>
      </c>
      <c r="F156" s="17"/>
      <c r="G156" s="17"/>
    </row>
    <row r="157" spans="1:7" ht="30.75">
      <c r="A157" s="2" t="s">
        <v>569</v>
      </c>
      <c r="B157" s="3" t="s">
        <v>571</v>
      </c>
      <c r="C157" s="14">
        <v>0</v>
      </c>
      <c r="D157" s="14">
        <v>0</v>
      </c>
      <c r="E157" s="14">
        <v>2636522.34</v>
      </c>
      <c r="F157" s="17"/>
      <c r="G157" s="17"/>
    </row>
    <row r="158" spans="1:7" ht="15">
      <c r="A158" s="2" t="s">
        <v>370</v>
      </c>
      <c r="B158" s="3" t="s">
        <v>176</v>
      </c>
      <c r="C158" s="14">
        <f>C159</f>
        <v>50117765.7</v>
      </c>
      <c r="D158" s="14">
        <f>D159</f>
        <v>37023000</v>
      </c>
      <c r="E158" s="14">
        <f>E159</f>
        <v>28198398.96</v>
      </c>
      <c r="F158" s="17">
        <f t="shared" si="7"/>
        <v>76.16454355400697</v>
      </c>
      <c r="G158" s="17">
        <f t="shared" si="6"/>
        <v>56.26427787861261</v>
      </c>
    </row>
    <row r="159" spans="1:7" ht="18" customHeight="1">
      <c r="A159" s="2" t="s">
        <v>371</v>
      </c>
      <c r="B159" s="3" t="s">
        <v>177</v>
      </c>
      <c r="C159" s="14">
        <v>50117765.7</v>
      </c>
      <c r="D159" s="14">
        <v>37023000</v>
      </c>
      <c r="E159" s="14">
        <v>28198398.96</v>
      </c>
      <c r="F159" s="17">
        <f t="shared" si="7"/>
        <v>76.16454355400697</v>
      </c>
      <c r="G159" s="17">
        <f t="shared" si="6"/>
        <v>56.26427787861261</v>
      </c>
    </row>
    <row r="160" spans="1:7" ht="30.75">
      <c r="A160" s="19" t="s">
        <v>372</v>
      </c>
      <c r="B160" s="20" t="s">
        <v>178</v>
      </c>
      <c r="C160" s="13">
        <f>C161+C167</f>
        <v>11725998.629999999</v>
      </c>
      <c r="D160" s="13">
        <f>D161+D167</f>
        <v>6050000</v>
      </c>
      <c r="E160" s="13">
        <f>E161+E167</f>
        <v>10344163.14</v>
      </c>
      <c r="F160" s="18">
        <f t="shared" si="7"/>
        <v>170.97790314049587</v>
      </c>
      <c r="G160" s="18">
        <f t="shared" si="6"/>
        <v>88.21562637347846</v>
      </c>
    </row>
    <row r="161" spans="1:7" ht="62.25">
      <c r="A161" s="2" t="s">
        <v>373</v>
      </c>
      <c r="B161" s="3" t="s">
        <v>179</v>
      </c>
      <c r="C161" s="14">
        <f>C162+C165</f>
        <v>3690829.66</v>
      </c>
      <c r="D161" s="14">
        <f>D162+D165</f>
        <v>50000</v>
      </c>
      <c r="E161" s="14">
        <f>E162+E165</f>
        <v>2382687.68</v>
      </c>
      <c r="F161" s="17">
        <f t="shared" si="7"/>
        <v>4765.37536</v>
      </c>
      <c r="G161" s="17">
        <f t="shared" si="6"/>
        <v>64.55696684739442</v>
      </c>
    </row>
    <row r="162" spans="1:7" ht="82.5" customHeight="1">
      <c r="A162" s="2" t="s">
        <v>575</v>
      </c>
      <c r="B162" s="15" t="s">
        <v>572</v>
      </c>
      <c r="C162" s="14">
        <f>C163+C164</f>
        <v>3352359.66</v>
      </c>
      <c r="D162" s="14">
        <f>D163+D164</f>
        <v>0</v>
      </c>
      <c r="E162" s="14">
        <f>E163+E164</f>
        <v>1955488.8800000001</v>
      </c>
      <c r="F162" s="17"/>
      <c r="G162" s="17">
        <f t="shared" si="6"/>
        <v>58.33171492106548</v>
      </c>
    </row>
    <row r="163" spans="1:7" ht="78">
      <c r="A163" s="2" t="s">
        <v>576</v>
      </c>
      <c r="B163" s="15" t="s">
        <v>573</v>
      </c>
      <c r="C163" s="14">
        <v>44205</v>
      </c>
      <c r="D163" s="14">
        <v>0</v>
      </c>
      <c r="E163" s="14">
        <v>189040.8</v>
      </c>
      <c r="F163" s="17"/>
      <c r="G163" s="17">
        <f t="shared" si="6"/>
        <v>427.64574143196467</v>
      </c>
    </row>
    <row r="164" spans="1:7" ht="82.5" customHeight="1">
      <c r="A164" s="2" t="s">
        <v>577</v>
      </c>
      <c r="B164" s="15" t="s">
        <v>574</v>
      </c>
      <c r="C164" s="14">
        <v>3308154.66</v>
      </c>
      <c r="D164" s="14">
        <v>0</v>
      </c>
      <c r="E164" s="14">
        <v>1766448.08</v>
      </c>
      <c r="F164" s="17"/>
      <c r="G164" s="17">
        <f t="shared" si="6"/>
        <v>53.3967804274302</v>
      </c>
    </row>
    <row r="165" spans="1:7" ht="81" customHeight="1">
      <c r="A165" s="2" t="s">
        <v>374</v>
      </c>
      <c r="B165" s="3" t="s">
        <v>180</v>
      </c>
      <c r="C165" s="14">
        <f>C166</f>
        <v>338470</v>
      </c>
      <c r="D165" s="14">
        <f>D166</f>
        <v>50000</v>
      </c>
      <c r="E165" s="14">
        <f>E166</f>
        <v>427198.8</v>
      </c>
      <c r="F165" s="17">
        <f t="shared" si="7"/>
        <v>854.3975999999999</v>
      </c>
      <c r="G165" s="17">
        <f t="shared" si="6"/>
        <v>126.21467190592963</v>
      </c>
    </row>
    <row r="166" spans="1:7" ht="78">
      <c r="A166" s="2" t="s">
        <v>375</v>
      </c>
      <c r="B166" s="3" t="s">
        <v>181</v>
      </c>
      <c r="C166" s="14">
        <v>338470</v>
      </c>
      <c r="D166" s="14">
        <v>50000</v>
      </c>
      <c r="E166" s="14">
        <v>427198.8</v>
      </c>
      <c r="F166" s="17">
        <f t="shared" si="7"/>
        <v>854.3975999999999</v>
      </c>
      <c r="G166" s="17">
        <f t="shared" si="6"/>
        <v>126.21467190592963</v>
      </c>
    </row>
    <row r="167" spans="1:7" ht="30.75">
      <c r="A167" s="2" t="s">
        <v>376</v>
      </c>
      <c r="B167" s="3" t="s">
        <v>182</v>
      </c>
      <c r="C167" s="14">
        <f aca="true" t="shared" si="8" ref="C167:E168">C168</f>
        <v>8035168.97</v>
      </c>
      <c r="D167" s="14">
        <f t="shared" si="8"/>
        <v>6000000</v>
      </c>
      <c r="E167" s="14">
        <f t="shared" si="8"/>
        <v>7961475.46</v>
      </c>
      <c r="F167" s="17">
        <f t="shared" si="7"/>
        <v>132.69125766666667</v>
      </c>
      <c r="G167" s="17">
        <f t="shared" si="6"/>
        <v>99.08286297058419</v>
      </c>
    </row>
    <row r="168" spans="1:7" ht="46.5">
      <c r="A168" s="2" t="s">
        <v>377</v>
      </c>
      <c r="B168" s="3" t="s">
        <v>183</v>
      </c>
      <c r="C168" s="14">
        <f t="shared" si="8"/>
        <v>8035168.97</v>
      </c>
      <c r="D168" s="14">
        <f t="shared" si="8"/>
        <v>6000000</v>
      </c>
      <c r="E168" s="14">
        <f t="shared" si="8"/>
        <v>7961475.46</v>
      </c>
      <c r="F168" s="17">
        <f t="shared" si="7"/>
        <v>132.69125766666667</v>
      </c>
      <c r="G168" s="17">
        <f t="shared" si="6"/>
        <v>99.08286297058419</v>
      </c>
    </row>
    <row r="169" spans="1:7" ht="46.5">
      <c r="A169" s="2" t="s">
        <v>378</v>
      </c>
      <c r="B169" s="3" t="s">
        <v>184</v>
      </c>
      <c r="C169" s="14">
        <v>8035168.97</v>
      </c>
      <c r="D169" s="14">
        <v>6000000</v>
      </c>
      <c r="E169" s="14">
        <v>7961475.46</v>
      </c>
      <c r="F169" s="17">
        <f t="shared" si="7"/>
        <v>132.69125766666667</v>
      </c>
      <c r="G169" s="17">
        <f t="shared" si="6"/>
        <v>99.08286297058419</v>
      </c>
    </row>
    <row r="170" spans="1:7" ht="15">
      <c r="A170" s="19" t="s">
        <v>379</v>
      </c>
      <c r="B170" s="20" t="s">
        <v>185</v>
      </c>
      <c r="C170" s="13">
        <f aca="true" t="shared" si="9" ref="C170:E171">C171</f>
        <v>737500</v>
      </c>
      <c r="D170" s="13">
        <f t="shared" si="9"/>
        <v>1132000</v>
      </c>
      <c r="E170" s="13">
        <f t="shared" si="9"/>
        <v>980900</v>
      </c>
      <c r="F170" s="18">
        <f t="shared" si="7"/>
        <v>86.65194346289753</v>
      </c>
      <c r="G170" s="18">
        <f t="shared" si="6"/>
        <v>133.00338983050847</v>
      </c>
    </row>
    <row r="171" spans="1:7" ht="30.75">
      <c r="A171" s="2" t="s">
        <v>380</v>
      </c>
      <c r="B171" s="3" t="s">
        <v>186</v>
      </c>
      <c r="C171" s="14">
        <f t="shared" si="9"/>
        <v>737500</v>
      </c>
      <c r="D171" s="14">
        <f t="shared" si="9"/>
        <v>1132000</v>
      </c>
      <c r="E171" s="14">
        <f t="shared" si="9"/>
        <v>980900</v>
      </c>
      <c r="F171" s="17">
        <f t="shared" si="7"/>
        <v>86.65194346289753</v>
      </c>
      <c r="G171" s="17">
        <f t="shared" si="6"/>
        <v>133.00338983050847</v>
      </c>
    </row>
    <row r="172" spans="1:7" ht="30.75">
      <c r="A172" s="2" t="s">
        <v>381</v>
      </c>
      <c r="B172" s="3" t="s">
        <v>187</v>
      </c>
      <c r="C172" s="14">
        <v>737500</v>
      </c>
      <c r="D172" s="14">
        <v>1132000</v>
      </c>
      <c r="E172" s="14">
        <v>980900</v>
      </c>
      <c r="F172" s="17">
        <f t="shared" si="7"/>
        <v>86.65194346289753</v>
      </c>
      <c r="G172" s="17">
        <f t="shared" si="6"/>
        <v>133.00338983050847</v>
      </c>
    </row>
    <row r="173" spans="1:7" ht="15">
      <c r="A173" s="19" t="s">
        <v>382</v>
      </c>
      <c r="B173" s="20" t="s">
        <v>188</v>
      </c>
      <c r="C173" s="13">
        <f>C174+C176+C178+C180+C182+C186+C190+C191+C192+C196+C198+C200+C202+C204+C206</f>
        <v>336538850.58</v>
      </c>
      <c r="D173" s="13">
        <f>D174+D176+D178+D180+D182+D186+D190+D191+D192+D196+D198+D200+D202+D206</f>
        <v>440683000</v>
      </c>
      <c r="E173" s="13">
        <f>E174+E176+E178+E180+E182+E186+E190+E191+E192+E196+E198+E200+E202+E206</f>
        <v>318218513.47</v>
      </c>
      <c r="F173" s="18">
        <f t="shared" si="7"/>
        <v>72.21029934669593</v>
      </c>
      <c r="G173" s="18">
        <f t="shared" si="6"/>
        <v>94.55624898034026</v>
      </c>
    </row>
    <row r="174" spans="1:7" ht="64.5" customHeight="1">
      <c r="A174" s="2" t="s">
        <v>383</v>
      </c>
      <c r="B174" s="3" t="s">
        <v>189</v>
      </c>
      <c r="C174" s="14">
        <f>C175</f>
        <v>754561.12</v>
      </c>
      <c r="D174" s="14">
        <f>D175</f>
        <v>1000000</v>
      </c>
      <c r="E174" s="14">
        <f>E175</f>
        <v>245000</v>
      </c>
      <c r="F174" s="17">
        <f t="shared" si="7"/>
        <v>24.5</v>
      </c>
      <c r="G174" s="17">
        <f t="shared" si="6"/>
        <v>32.46920541042454</v>
      </c>
    </row>
    <row r="175" spans="1:7" ht="64.5" customHeight="1">
      <c r="A175" s="2" t="s">
        <v>384</v>
      </c>
      <c r="B175" s="3" t="s">
        <v>243</v>
      </c>
      <c r="C175" s="14">
        <v>754561.12</v>
      </c>
      <c r="D175" s="14">
        <v>1000000</v>
      </c>
      <c r="E175" s="14">
        <v>245000</v>
      </c>
      <c r="F175" s="17">
        <f t="shared" si="7"/>
        <v>24.5</v>
      </c>
      <c r="G175" s="17">
        <f t="shared" si="6"/>
        <v>32.46920541042454</v>
      </c>
    </row>
    <row r="176" spans="1:7" ht="16.5" customHeight="1">
      <c r="A176" s="2" t="s">
        <v>582</v>
      </c>
      <c r="B176" s="15" t="s">
        <v>578</v>
      </c>
      <c r="C176" s="14">
        <f>C177</f>
        <v>253.18</v>
      </c>
      <c r="D176" s="14">
        <f>D177</f>
        <v>0</v>
      </c>
      <c r="E176" s="14">
        <f>E177</f>
        <v>1160.69</v>
      </c>
      <c r="F176" s="17"/>
      <c r="G176" s="17">
        <f t="shared" si="6"/>
        <v>458.4445848803223</v>
      </c>
    </row>
    <row r="177" spans="1:7" ht="33.75" customHeight="1">
      <c r="A177" s="2" t="s">
        <v>583</v>
      </c>
      <c r="B177" s="15" t="s">
        <v>579</v>
      </c>
      <c r="C177" s="14">
        <v>253.18</v>
      </c>
      <c r="D177" s="14">
        <v>0</v>
      </c>
      <c r="E177" s="14">
        <v>1160.69</v>
      </c>
      <c r="F177" s="17"/>
      <c r="G177" s="17">
        <f t="shared" si="6"/>
        <v>458.4445848803223</v>
      </c>
    </row>
    <row r="178" spans="1:7" ht="30.75">
      <c r="A178" s="2" t="s">
        <v>584</v>
      </c>
      <c r="B178" s="15" t="s">
        <v>580</v>
      </c>
      <c r="C178" s="14">
        <f>C179</f>
        <v>20000</v>
      </c>
      <c r="D178" s="14">
        <f>D179</f>
        <v>0</v>
      </c>
      <c r="E178" s="14">
        <f>E179</f>
        <v>11000</v>
      </c>
      <c r="F178" s="17"/>
      <c r="G178" s="17">
        <f t="shared" si="6"/>
        <v>55.00000000000001</v>
      </c>
    </row>
    <row r="179" spans="1:7" ht="30.75">
      <c r="A179" s="2" t="s">
        <v>585</v>
      </c>
      <c r="B179" s="15" t="s">
        <v>581</v>
      </c>
      <c r="C179" s="14">
        <v>20000</v>
      </c>
      <c r="D179" s="14">
        <v>0</v>
      </c>
      <c r="E179" s="14">
        <v>11000</v>
      </c>
      <c r="F179" s="17"/>
      <c r="G179" s="17">
        <f t="shared" si="6"/>
        <v>55.00000000000001</v>
      </c>
    </row>
    <row r="180" spans="1:7" ht="30.75">
      <c r="A180" s="2" t="s">
        <v>385</v>
      </c>
      <c r="B180" s="3" t="s">
        <v>190</v>
      </c>
      <c r="C180" s="14">
        <f>C181</f>
        <v>8061164.36</v>
      </c>
      <c r="D180" s="14">
        <f>D181</f>
        <v>12000000</v>
      </c>
      <c r="E180" s="14">
        <f>E181</f>
        <v>5054171.15</v>
      </c>
      <c r="F180" s="17">
        <f t="shared" si="7"/>
        <v>42.11809291666667</v>
      </c>
      <c r="G180" s="17">
        <f t="shared" si="6"/>
        <v>62.6977806714761</v>
      </c>
    </row>
    <row r="181" spans="1:7" ht="46.5">
      <c r="A181" s="2" t="s">
        <v>386</v>
      </c>
      <c r="B181" s="3" t="s">
        <v>191</v>
      </c>
      <c r="C181" s="14">
        <v>8061164.36</v>
      </c>
      <c r="D181" s="14">
        <v>12000000</v>
      </c>
      <c r="E181" s="14">
        <v>5054171.15</v>
      </c>
      <c r="F181" s="17">
        <f t="shared" si="7"/>
        <v>42.11809291666667</v>
      </c>
      <c r="G181" s="17">
        <f t="shared" si="6"/>
        <v>62.6977806714761</v>
      </c>
    </row>
    <row r="182" spans="1:7" ht="15">
      <c r="A182" s="2" t="s">
        <v>589</v>
      </c>
      <c r="B182" s="15" t="s">
        <v>586</v>
      </c>
      <c r="C182" s="14">
        <f>C183</f>
        <v>52129.32</v>
      </c>
      <c r="D182" s="14">
        <f>D183</f>
        <v>0</v>
      </c>
      <c r="E182" s="14">
        <f>E183</f>
        <v>29832.34</v>
      </c>
      <c r="F182" s="17"/>
      <c r="G182" s="17">
        <f t="shared" si="6"/>
        <v>57.2275640656736</v>
      </c>
    </row>
    <row r="183" spans="1:7" ht="46.5">
      <c r="A183" s="2" t="s">
        <v>590</v>
      </c>
      <c r="B183" s="15" t="s">
        <v>587</v>
      </c>
      <c r="C183" s="14">
        <f>C184+C185</f>
        <v>52129.32</v>
      </c>
      <c r="D183" s="14">
        <f>D185</f>
        <v>0</v>
      </c>
      <c r="E183" s="14">
        <f>E185</f>
        <v>29832.34</v>
      </c>
      <c r="F183" s="17"/>
      <c r="G183" s="17">
        <f t="shared" si="6"/>
        <v>57.2275640656736</v>
      </c>
    </row>
    <row r="184" spans="1:7" ht="62.25">
      <c r="A184" s="2" t="s">
        <v>848</v>
      </c>
      <c r="B184" s="15" t="s">
        <v>847</v>
      </c>
      <c r="C184" s="14">
        <v>14150</v>
      </c>
      <c r="D184" s="14">
        <v>0</v>
      </c>
      <c r="E184" s="14">
        <v>0</v>
      </c>
      <c r="F184" s="17"/>
      <c r="G184" s="17">
        <f t="shared" si="6"/>
        <v>0</v>
      </c>
    </row>
    <row r="185" spans="1:7" ht="46.5">
      <c r="A185" s="2" t="s">
        <v>591</v>
      </c>
      <c r="B185" s="15" t="s">
        <v>588</v>
      </c>
      <c r="C185" s="14">
        <v>37979.32</v>
      </c>
      <c r="D185" s="14">
        <v>0</v>
      </c>
      <c r="E185" s="14">
        <v>29832.34</v>
      </c>
      <c r="F185" s="17"/>
      <c r="G185" s="17">
        <f t="shared" si="6"/>
        <v>78.54890503568784</v>
      </c>
    </row>
    <row r="186" spans="1:7" ht="82.5" customHeight="1">
      <c r="A186" s="2" t="s">
        <v>387</v>
      </c>
      <c r="B186" s="8" t="s">
        <v>192</v>
      </c>
      <c r="C186" s="14">
        <f>C187</f>
        <v>238000</v>
      </c>
      <c r="D186" s="14">
        <f>D187</f>
        <v>250000</v>
      </c>
      <c r="E186" s="14">
        <f>E187</f>
        <v>206472.54</v>
      </c>
      <c r="F186" s="17">
        <f t="shared" si="7"/>
        <v>82.589016</v>
      </c>
      <c r="G186" s="17">
        <f t="shared" si="6"/>
        <v>86.7531680672269</v>
      </c>
    </row>
    <row r="187" spans="1:7" ht="15">
      <c r="A187" s="2" t="s">
        <v>388</v>
      </c>
      <c r="B187" s="8" t="s">
        <v>244</v>
      </c>
      <c r="C187" s="14">
        <f>C188+C189</f>
        <v>238000</v>
      </c>
      <c r="D187" s="14">
        <f>D188+D189</f>
        <v>250000</v>
      </c>
      <c r="E187" s="14">
        <f>E188+E189</f>
        <v>206472.54</v>
      </c>
      <c r="F187" s="17">
        <f t="shared" si="7"/>
        <v>82.589016</v>
      </c>
      <c r="G187" s="17">
        <f t="shared" si="6"/>
        <v>86.7531680672269</v>
      </c>
    </row>
    <row r="188" spans="1:7" ht="46.5">
      <c r="A188" s="2" t="s">
        <v>389</v>
      </c>
      <c r="B188" s="8" t="s">
        <v>193</v>
      </c>
      <c r="C188" s="14">
        <v>238000</v>
      </c>
      <c r="D188" s="14">
        <v>250000</v>
      </c>
      <c r="E188" s="14">
        <v>185000</v>
      </c>
      <c r="F188" s="17">
        <f t="shared" si="7"/>
        <v>74</v>
      </c>
      <c r="G188" s="17">
        <f t="shared" si="6"/>
        <v>77.73109243697479</v>
      </c>
    </row>
    <row r="189" spans="1:7" ht="62.25">
      <c r="A189" s="2" t="s">
        <v>592</v>
      </c>
      <c r="B189" s="8" t="s">
        <v>593</v>
      </c>
      <c r="C189" s="14">
        <v>0</v>
      </c>
      <c r="D189" s="14">
        <v>0</v>
      </c>
      <c r="E189" s="14">
        <v>21472.54</v>
      </c>
      <c r="F189" s="17"/>
      <c r="G189" s="17"/>
    </row>
    <row r="190" spans="1:7" ht="15">
      <c r="A190" s="2" t="s">
        <v>390</v>
      </c>
      <c r="B190" s="3" t="s">
        <v>194</v>
      </c>
      <c r="C190" s="14">
        <v>282600</v>
      </c>
      <c r="D190" s="14">
        <v>300000</v>
      </c>
      <c r="E190" s="14">
        <v>293791.24</v>
      </c>
      <c r="F190" s="17">
        <f t="shared" si="7"/>
        <v>97.93041333333333</v>
      </c>
      <c r="G190" s="17">
        <f t="shared" si="6"/>
        <v>103.96009907997168</v>
      </c>
    </row>
    <row r="191" spans="1:7" ht="30.75">
      <c r="A191" s="2" t="s">
        <v>391</v>
      </c>
      <c r="B191" s="3" t="s">
        <v>195</v>
      </c>
      <c r="C191" s="14">
        <v>1478360.41</v>
      </c>
      <c r="D191" s="14">
        <v>2295000</v>
      </c>
      <c r="E191" s="14">
        <v>1626289.41</v>
      </c>
      <c r="F191" s="17">
        <f t="shared" si="7"/>
        <v>70.86228366013071</v>
      </c>
      <c r="G191" s="17">
        <f t="shared" si="6"/>
        <v>110.00628797953267</v>
      </c>
    </row>
    <row r="192" spans="1:7" ht="18.75" customHeight="1">
      <c r="A192" s="2" t="s">
        <v>392</v>
      </c>
      <c r="B192" s="3" t="s">
        <v>196</v>
      </c>
      <c r="C192" s="14">
        <f>C194+C195</f>
        <v>281274241.54</v>
      </c>
      <c r="D192" s="14">
        <f>D194+D195</f>
        <v>411578000</v>
      </c>
      <c r="E192" s="14">
        <f>E194+E195</f>
        <v>301421059.9</v>
      </c>
      <c r="F192" s="17">
        <f t="shared" si="7"/>
        <v>73.23546445631204</v>
      </c>
      <c r="G192" s="17">
        <f t="shared" si="6"/>
        <v>107.16269582656928</v>
      </c>
    </row>
    <row r="193" spans="1:7" ht="33.75" customHeight="1">
      <c r="A193" s="2" t="s">
        <v>594</v>
      </c>
      <c r="B193" s="3" t="s">
        <v>595</v>
      </c>
      <c r="C193" s="14">
        <f>C194</f>
        <v>434553.87</v>
      </c>
      <c r="D193" s="14">
        <f>D194</f>
        <v>500000</v>
      </c>
      <c r="E193" s="14">
        <f>E194</f>
        <v>257500</v>
      </c>
      <c r="F193" s="17">
        <f t="shared" si="7"/>
        <v>51.5</v>
      </c>
      <c r="G193" s="17">
        <f t="shared" si="6"/>
        <v>59.256174614208355</v>
      </c>
    </row>
    <row r="194" spans="1:7" ht="46.5">
      <c r="A194" s="2" t="s">
        <v>393</v>
      </c>
      <c r="B194" s="3" t="s">
        <v>245</v>
      </c>
      <c r="C194" s="14">
        <v>434553.87</v>
      </c>
      <c r="D194" s="14">
        <v>500000</v>
      </c>
      <c r="E194" s="14">
        <v>257500</v>
      </c>
      <c r="F194" s="17">
        <f t="shared" si="7"/>
        <v>51.5</v>
      </c>
      <c r="G194" s="17">
        <f t="shared" si="6"/>
        <v>59.256174614208355</v>
      </c>
    </row>
    <row r="195" spans="1:7" ht="30.75">
      <c r="A195" s="2" t="s">
        <v>394</v>
      </c>
      <c r="B195" s="3" t="s">
        <v>197</v>
      </c>
      <c r="C195" s="14">
        <v>280839687.67</v>
      </c>
      <c r="D195" s="14">
        <v>411078000</v>
      </c>
      <c r="E195" s="14">
        <v>301163559.9</v>
      </c>
      <c r="F195" s="17">
        <f t="shared" si="7"/>
        <v>73.26190160991344</v>
      </c>
      <c r="G195" s="17">
        <f t="shared" si="6"/>
        <v>107.23682339865064</v>
      </c>
    </row>
    <row r="196" spans="1:7" ht="30.75">
      <c r="A196" s="2" t="s">
        <v>808</v>
      </c>
      <c r="B196" s="3" t="s">
        <v>810</v>
      </c>
      <c r="C196" s="14">
        <f>C197</f>
        <v>0</v>
      </c>
      <c r="D196" s="14">
        <f>D197</f>
        <v>0</v>
      </c>
      <c r="E196" s="14">
        <f>E197</f>
        <v>2067.33</v>
      </c>
      <c r="F196" s="17"/>
      <c r="G196" s="17"/>
    </row>
    <row r="197" spans="1:7" ht="46.5">
      <c r="A197" s="2" t="s">
        <v>809</v>
      </c>
      <c r="B197" s="3" t="s">
        <v>811</v>
      </c>
      <c r="C197" s="14">
        <v>0</v>
      </c>
      <c r="D197" s="14">
        <v>0</v>
      </c>
      <c r="E197" s="14">
        <v>2067.33</v>
      </c>
      <c r="F197" s="17"/>
      <c r="G197" s="17"/>
    </row>
    <row r="198" spans="1:7" ht="46.5">
      <c r="A198" s="2" t="s">
        <v>395</v>
      </c>
      <c r="B198" s="3" t="s">
        <v>198</v>
      </c>
      <c r="C198" s="14">
        <f>C199</f>
        <v>1596562.08</v>
      </c>
      <c r="D198" s="14">
        <f>D199</f>
        <v>2076000</v>
      </c>
      <c r="E198" s="14">
        <f>E199</f>
        <v>2391487.66</v>
      </c>
      <c r="F198" s="17">
        <f t="shared" si="7"/>
        <v>115.19690077071292</v>
      </c>
      <c r="G198" s="17">
        <f aca="true" t="shared" si="10" ref="G198:G247">E198/C198*100</f>
        <v>149.78983216236728</v>
      </c>
    </row>
    <row r="199" spans="1:7" ht="62.25">
      <c r="A199" s="2" t="s">
        <v>396</v>
      </c>
      <c r="B199" s="3" t="s">
        <v>199</v>
      </c>
      <c r="C199" s="14">
        <v>1596562.08</v>
      </c>
      <c r="D199" s="14">
        <v>2076000</v>
      </c>
      <c r="E199" s="14">
        <v>2391487.66</v>
      </c>
      <c r="F199" s="17">
        <f t="shared" si="7"/>
        <v>115.19690077071292</v>
      </c>
      <c r="G199" s="17">
        <f t="shared" si="10"/>
        <v>149.78983216236728</v>
      </c>
    </row>
    <row r="200" spans="1:7" ht="46.5">
      <c r="A200" s="2" t="s">
        <v>397</v>
      </c>
      <c r="B200" s="3" t="s">
        <v>200</v>
      </c>
      <c r="C200" s="14">
        <f>C201</f>
        <v>1762497.98</v>
      </c>
      <c r="D200" s="14">
        <f>D201</f>
        <v>3531000</v>
      </c>
      <c r="E200" s="14">
        <f>E201</f>
        <v>1622834.25</v>
      </c>
      <c r="F200" s="17">
        <f t="shared" si="7"/>
        <v>45.95962192013594</v>
      </c>
      <c r="G200" s="17">
        <f t="shared" si="10"/>
        <v>92.07580765567744</v>
      </c>
    </row>
    <row r="201" spans="1:7" ht="62.25">
      <c r="A201" s="2" t="s">
        <v>398</v>
      </c>
      <c r="B201" s="3" t="s">
        <v>246</v>
      </c>
      <c r="C201" s="14">
        <v>1762497.98</v>
      </c>
      <c r="D201" s="14">
        <v>3531000</v>
      </c>
      <c r="E201" s="14">
        <v>1622834.25</v>
      </c>
      <c r="F201" s="17">
        <f t="shared" si="7"/>
        <v>45.95962192013594</v>
      </c>
      <c r="G201" s="17">
        <f t="shared" si="10"/>
        <v>92.07580765567744</v>
      </c>
    </row>
    <row r="202" spans="1:7" ht="62.25">
      <c r="A202" s="2" t="s">
        <v>812</v>
      </c>
      <c r="B202" s="3" t="s">
        <v>814</v>
      </c>
      <c r="C202" s="14">
        <f>C203</f>
        <v>0</v>
      </c>
      <c r="D202" s="14">
        <f>D203</f>
        <v>0</v>
      </c>
      <c r="E202" s="14">
        <f>E203</f>
        <v>177371.55</v>
      </c>
      <c r="F202" s="17"/>
      <c r="G202" s="17"/>
    </row>
    <row r="203" spans="1:7" ht="64.5" customHeight="1">
      <c r="A203" s="2" t="s">
        <v>813</v>
      </c>
      <c r="B203" s="3" t="s">
        <v>815</v>
      </c>
      <c r="C203" s="14">
        <v>0</v>
      </c>
      <c r="D203" s="14">
        <v>0</v>
      </c>
      <c r="E203" s="14">
        <v>177371.55</v>
      </c>
      <c r="F203" s="17"/>
      <c r="G203" s="17"/>
    </row>
    <row r="204" spans="1:7" ht="30.75">
      <c r="A204" s="2" t="s">
        <v>851</v>
      </c>
      <c r="B204" s="15" t="s">
        <v>849</v>
      </c>
      <c r="C204" s="14">
        <f>C205</f>
        <v>20224060.53</v>
      </c>
      <c r="D204" s="14">
        <f>D205</f>
        <v>0</v>
      </c>
      <c r="E204" s="14">
        <f>E205</f>
        <v>0</v>
      </c>
      <c r="F204" s="17"/>
      <c r="G204" s="17">
        <f t="shared" si="10"/>
        <v>0</v>
      </c>
    </row>
    <row r="205" spans="1:7" ht="46.5">
      <c r="A205" s="2" t="s">
        <v>852</v>
      </c>
      <c r="B205" s="15" t="s">
        <v>850</v>
      </c>
      <c r="C205" s="14">
        <v>20224060.53</v>
      </c>
      <c r="D205" s="14">
        <v>0</v>
      </c>
      <c r="E205" s="14">
        <v>0</v>
      </c>
      <c r="F205" s="17"/>
      <c r="G205" s="17">
        <f t="shared" si="10"/>
        <v>0</v>
      </c>
    </row>
    <row r="206" spans="1:7" ht="30.75">
      <c r="A206" s="2" t="s">
        <v>399</v>
      </c>
      <c r="B206" s="3" t="s">
        <v>201</v>
      </c>
      <c r="C206" s="14">
        <f>C207</f>
        <v>20794420.06</v>
      </c>
      <c r="D206" s="14">
        <f>D207</f>
        <v>7653000</v>
      </c>
      <c r="E206" s="14">
        <f>E207</f>
        <v>5135975.41</v>
      </c>
      <c r="F206" s="17">
        <f t="shared" si="7"/>
        <v>67.11061557559127</v>
      </c>
      <c r="G206" s="17">
        <f t="shared" si="10"/>
        <v>24.69881533209732</v>
      </c>
    </row>
    <row r="207" spans="1:7" ht="30.75">
      <c r="A207" s="2" t="s">
        <v>400</v>
      </c>
      <c r="B207" s="3" t="s">
        <v>202</v>
      </c>
      <c r="C207" s="14">
        <v>20794420.06</v>
      </c>
      <c r="D207" s="14">
        <v>7653000</v>
      </c>
      <c r="E207" s="14">
        <v>5135975.41</v>
      </c>
      <c r="F207" s="17">
        <f t="shared" si="7"/>
        <v>67.11061557559127</v>
      </c>
      <c r="G207" s="17">
        <f t="shared" si="10"/>
        <v>24.69881533209732</v>
      </c>
    </row>
    <row r="208" spans="1:7" ht="18" customHeight="1">
      <c r="A208" s="19" t="s">
        <v>601</v>
      </c>
      <c r="B208" s="16" t="s">
        <v>596</v>
      </c>
      <c r="C208" s="13">
        <f>C209+C211</f>
        <v>796694.3999999999</v>
      </c>
      <c r="D208" s="13">
        <f>D209+D211</f>
        <v>0</v>
      </c>
      <c r="E208" s="13">
        <f>E209+E211</f>
        <v>611320.6699999999</v>
      </c>
      <c r="F208" s="18"/>
      <c r="G208" s="18">
        <f t="shared" si="10"/>
        <v>76.73214095643198</v>
      </c>
    </row>
    <row r="209" spans="1:7" ht="17.25" customHeight="1">
      <c r="A209" s="2" t="s">
        <v>602</v>
      </c>
      <c r="B209" s="15" t="s">
        <v>597</v>
      </c>
      <c r="C209" s="14">
        <f>C210</f>
        <v>646390.57</v>
      </c>
      <c r="D209" s="14">
        <f>D210</f>
        <v>0</v>
      </c>
      <c r="E209" s="14">
        <f>E210</f>
        <v>268475</v>
      </c>
      <c r="F209" s="17"/>
      <c r="G209" s="17">
        <f t="shared" si="10"/>
        <v>41.53448587593102</v>
      </c>
    </row>
    <row r="210" spans="1:7" ht="30.75">
      <c r="A210" s="2" t="s">
        <v>603</v>
      </c>
      <c r="B210" s="15" t="s">
        <v>598</v>
      </c>
      <c r="C210" s="14">
        <v>646390.57</v>
      </c>
      <c r="D210" s="14">
        <v>0</v>
      </c>
      <c r="E210" s="14">
        <v>268475</v>
      </c>
      <c r="F210" s="17"/>
      <c r="G210" s="17">
        <f t="shared" si="10"/>
        <v>41.53448587593102</v>
      </c>
    </row>
    <row r="211" spans="1:7" ht="17.25" customHeight="1">
      <c r="A211" s="2" t="s">
        <v>604</v>
      </c>
      <c r="B211" s="15" t="s">
        <v>599</v>
      </c>
      <c r="C211" s="14">
        <f>C212</f>
        <v>150303.83</v>
      </c>
      <c r="D211" s="14">
        <f>D212</f>
        <v>0</v>
      </c>
      <c r="E211" s="14">
        <f>E212</f>
        <v>342845.67</v>
      </c>
      <c r="F211" s="17"/>
      <c r="G211" s="17">
        <f t="shared" si="10"/>
        <v>228.10175229733</v>
      </c>
    </row>
    <row r="212" spans="1:7" ht="18.75" customHeight="1">
      <c r="A212" s="2" t="s">
        <v>605</v>
      </c>
      <c r="B212" s="15" t="s">
        <v>600</v>
      </c>
      <c r="C212" s="14">
        <v>150303.83</v>
      </c>
      <c r="D212" s="14">
        <v>0</v>
      </c>
      <c r="E212" s="14">
        <v>342845.67</v>
      </c>
      <c r="F212" s="17"/>
      <c r="G212" s="17">
        <f t="shared" si="10"/>
        <v>228.10175229733</v>
      </c>
    </row>
    <row r="213" spans="1:7" ht="46.5">
      <c r="A213" s="19" t="s">
        <v>798</v>
      </c>
      <c r="B213" s="16" t="s">
        <v>801</v>
      </c>
      <c r="C213" s="13">
        <f aca="true" t="shared" si="11" ref="C213:E214">C214</f>
        <v>0</v>
      </c>
      <c r="D213" s="13">
        <f t="shared" si="11"/>
        <v>0</v>
      </c>
      <c r="E213" s="13">
        <f t="shared" si="11"/>
        <v>450</v>
      </c>
      <c r="F213" s="18"/>
      <c r="G213" s="17"/>
    </row>
    <row r="214" spans="1:7" ht="46.5">
      <c r="A214" s="2" t="s">
        <v>799</v>
      </c>
      <c r="B214" s="15" t="s">
        <v>802</v>
      </c>
      <c r="C214" s="14">
        <f t="shared" si="11"/>
        <v>0</v>
      </c>
      <c r="D214" s="14">
        <f t="shared" si="11"/>
        <v>0</v>
      </c>
      <c r="E214" s="14">
        <f t="shared" si="11"/>
        <v>450</v>
      </c>
      <c r="F214" s="17"/>
      <c r="G214" s="17"/>
    </row>
    <row r="215" spans="1:7" ht="48.75" customHeight="1">
      <c r="A215" s="2" t="s">
        <v>800</v>
      </c>
      <c r="B215" s="15" t="s">
        <v>803</v>
      </c>
      <c r="C215" s="14">
        <v>0</v>
      </c>
      <c r="D215" s="14">
        <v>0</v>
      </c>
      <c r="E215" s="14">
        <v>450</v>
      </c>
      <c r="F215" s="17"/>
      <c r="G215" s="17"/>
    </row>
    <row r="216" spans="1:7" ht="15">
      <c r="A216" s="19" t="s">
        <v>401</v>
      </c>
      <c r="B216" s="20" t="s">
        <v>203</v>
      </c>
      <c r="C216" s="13">
        <f>C218+C226+C313+C356+C394+C398+C401+C412</f>
        <v>19653140760.710003</v>
      </c>
      <c r="D216" s="13">
        <f>D218+D226+D313+D356+D394+D398+D401+D412</f>
        <v>34484569386.329994</v>
      </c>
      <c r="E216" s="13">
        <f>E218+E226+E313+E356+E394+E398+E401+E412</f>
        <v>24795561902.48</v>
      </c>
      <c r="F216" s="18">
        <f aca="true" t="shared" si="12" ref="F216:F282">E216/D216*100</f>
        <v>71.90335371364444</v>
      </c>
      <c r="G216" s="18">
        <f t="shared" si="10"/>
        <v>126.16589991585761</v>
      </c>
    </row>
    <row r="217" spans="1:7" ht="30.75">
      <c r="A217" s="19" t="s">
        <v>402</v>
      </c>
      <c r="B217" s="20" t="s">
        <v>204</v>
      </c>
      <c r="C217" s="13">
        <f>C218+C226+C313+C356</f>
        <v>19654637796.81</v>
      </c>
      <c r="D217" s="13">
        <f>D218+D226+D313+D356</f>
        <v>34331572736</v>
      </c>
      <c r="E217" s="13">
        <f>E218+E226+E313+E356</f>
        <v>24675153141.87</v>
      </c>
      <c r="F217" s="18">
        <f t="shared" si="12"/>
        <v>71.87306370032881</v>
      </c>
      <c r="G217" s="18">
        <f t="shared" si="10"/>
        <v>125.54366759114146</v>
      </c>
    </row>
    <row r="218" spans="1:7" ht="15">
      <c r="A218" s="19" t="s">
        <v>403</v>
      </c>
      <c r="B218" s="20" t="s">
        <v>1</v>
      </c>
      <c r="C218" s="13">
        <f>C219+C221+C223+C225</f>
        <v>10281356600</v>
      </c>
      <c r="D218" s="13">
        <f>D219+D223</f>
        <v>13031179700</v>
      </c>
      <c r="E218" s="13">
        <f>E219+E223</f>
        <v>9773388900</v>
      </c>
      <c r="F218" s="18">
        <f t="shared" si="12"/>
        <v>75.00003165484704</v>
      </c>
      <c r="G218" s="18">
        <f t="shared" si="10"/>
        <v>95.05933195625177</v>
      </c>
    </row>
    <row r="219" spans="1:7" ht="16.5" customHeight="1">
      <c r="A219" s="2" t="s">
        <v>745</v>
      </c>
      <c r="B219" s="15" t="s">
        <v>606</v>
      </c>
      <c r="C219" s="14">
        <f>C220</f>
        <v>9604308600</v>
      </c>
      <c r="D219" s="14">
        <f>D220</f>
        <v>12165457700</v>
      </c>
      <c r="E219" s="14">
        <f>E220</f>
        <v>9124092900</v>
      </c>
      <c r="F219" s="17">
        <f t="shared" si="12"/>
        <v>74.99999691750192</v>
      </c>
      <c r="G219" s="17">
        <f t="shared" si="10"/>
        <v>94.99999718876172</v>
      </c>
    </row>
    <row r="220" spans="1:7" ht="30.75">
      <c r="A220" s="2" t="s">
        <v>404</v>
      </c>
      <c r="B220" s="3" t="s">
        <v>2</v>
      </c>
      <c r="C220" s="14">
        <v>9604308600</v>
      </c>
      <c r="D220" s="14">
        <v>12165457700</v>
      </c>
      <c r="E220" s="14">
        <v>9124092900</v>
      </c>
      <c r="F220" s="17">
        <f t="shared" si="12"/>
        <v>74.99999691750192</v>
      </c>
      <c r="G220" s="17">
        <f t="shared" si="10"/>
        <v>94.99999718876172</v>
      </c>
    </row>
    <row r="221" spans="1:7" ht="30.75">
      <c r="A221" s="2" t="s">
        <v>855</v>
      </c>
      <c r="B221" s="15" t="s">
        <v>853</v>
      </c>
      <c r="C221" s="14">
        <f>C222</f>
        <v>177808000</v>
      </c>
      <c r="D221" s="14">
        <f>D222</f>
        <v>0</v>
      </c>
      <c r="E221" s="14">
        <f>E222</f>
        <v>0</v>
      </c>
      <c r="F221" s="17"/>
      <c r="G221" s="17">
        <f t="shared" si="10"/>
        <v>0</v>
      </c>
    </row>
    <row r="222" spans="1:7" ht="30.75">
      <c r="A222" s="2" t="s">
        <v>856</v>
      </c>
      <c r="B222" s="15" t="s">
        <v>854</v>
      </c>
      <c r="C222" s="14">
        <v>177808000</v>
      </c>
      <c r="D222" s="14">
        <v>0</v>
      </c>
      <c r="E222" s="14">
        <v>0</v>
      </c>
      <c r="F222" s="17"/>
      <c r="G222" s="17">
        <f t="shared" si="10"/>
        <v>0</v>
      </c>
    </row>
    <row r="223" spans="1:7" ht="30.75">
      <c r="A223" s="2" t="s">
        <v>608</v>
      </c>
      <c r="B223" s="15" t="s">
        <v>607</v>
      </c>
      <c r="C223" s="14">
        <f>C224</f>
        <v>430677000</v>
      </c>
      <c r="D223" s="14">
        <f>D224</f>
        <v>865722000</v>
      </c>
      <c r="E223" s="14">
        <f>E224</f>
        <v>649296000</v>
      </c>
      <c r="F223" s="17">
        <f t="shared" si="12"/>
        <v>75.00051979734835</v>
      </c>
      <c r="G223" s="17">
        <f t="shared" si="10"/>
        <v>150.76170772992288</v>
      </c>
    </row>
    <row r="224" spans="1:7" ht="46.5">
      <c r="A224" s="2" t="s">
        <v>405</v>
      </c>
      <c r="B224" s="3" t="s">
        <v>3</v>
      </c>
      <c r="C224" s="14">
        <v>430677000</v>
      </c>
      <c r="D224" s="14">
        <v>865722000</v>
      </c>
      <c r="E224" s="14">
        <v>649296000</v>
      </c>
      <c r="F224" s="17">
        <f t="shared" si="12"/>
        <v>75.00051979734835</v>
      </c>
      <c r="G224" s="17">
        <f t="shared" si="10"/>
        <v>150.76170772992288</v>
      </c>
    </row>
    <row r="225" spans="1:7" ht="30.75">
      <c r="A225" s="2" t="s">
        <v>858</v>
      </c>
      <c r="B225" s="15" t="s">
        <v>857</v>
      </c>
      <c r="C225" s="14">
        <v>68563000</v>
      </c>
      <c r="D225" s="14">
        <v>0</v>
      </c>
      <c r="E225" s="14">
        <v>0</v>
      </c>
      <c r="F225" s="17"/>
      <c r="G225" s="17">
        <f t="shared" si="10"/>
        <v>0</v>
      </c>
    </row>
    <row r="226" spans="1:7" ht="30.75">
      <c r="A226" s="19" t="s">
        <v>406</v>
      </c>
      <c r="B226" s="20" t="s">
        <v>205</v>
      </c>
      <c r="C226" s="13">
        <f>C227+C229+C231+C233+C235+C237+C239+C240+C242+C243+C244+C246+C262+C248+C250+C252+C254+C256+C258+C260+C263+C265+C267+C269+C271+C273+C274+C275+C276+C278+C280+C282+C284+C286+C288+C290+C292+C294+C295+C296+C297+C298+C299+C301+C303+C305+C306+C308+C309+C311</f>
        <v>3009601627.39</v>
      </c>
      <c r="D226" s="13">
        <f>D231+D233+D235+D237+D239+D240+D242+D243+D244+D246+D248+D250+D252+D254+D256+D258+D260+D263+D265+D267+D269+D271+D274+D275+D276+D278+D280+D282+D284+D286+D288+D290+D292+D296+D297+D298+D299+D303+D305+D308+D309+D311</f>
        <v>6579473100</v>
      </c>
      <c r="E226" s="13">
        <f>E231+E233+E235+E237+E239+E240+E242+E243+E244+E246+E248+E250+E252+E254+E256+E258+E260+E263+E265+E267+E269+E271+E274+E275+E276+E278+E280+E282+E284+E286+E288+E290+E292+E296+E297+E298+E299+E303+E305+E308+E309+E311</f>
        <v>4260087022.91</v>
      </c>
      <c r="F226" s="18">
        <f t="shared" si="12"/>
        <v>64.74814864597592</v>
      </c>
      <c r="G226" s="18">
        <f t="shared" si="10"/>
        <v>141.54986441193716</v>
      </c>
    </row>
    <row r="227" spans="1:7" ht="15">
      <c r="A227" s="2" t="s">
        <v>861</v>
      </c>
      <c r="B227" s="15" t="s">
        <v>859</v>
      </c>
      <c r="C227" s="14">
        <f>C228</f>
        <v>57330625.54</v>
      </c>
      <c r="D227" s="14">
        <f>D228</f>
        <v>0</v>
      </c>
      <c r="E227" s="14">
        <f>E228</f>
        <v>0</v>
      </c>
      <c r="F227" s="17"/>
      <c r="G227" s="17">
        <f t="shared" si="10"/>
        <v>0</v>
      </c>
    </row>
    <row r="228" spans="1:7" ht="30.75">
      <c r="A228" s="2" t="s">
        <v>862</v>
      </c>
      <c r="B228" s="15" t="s">
        <v>860</v>
      </c>
      <c r="C228" s="14">
        <v>57330625.54</v>
      </c>
      <c r="D228" s="14">
        <v>0</v>
      </c>
      <c r="E228" s="14">
        <v>0</v>
      </c>
      <c r="F228" s="17"/>
      <c r="G228" s="17">
        <f t="shared" si="10"/>
        <v>0</v>
      </c>
    </row>
    <row r="229" spans="1:7" ht="30.75">
      <c r="A229" s="2" t="s">
        <v>865</v>
      </c>
      <c r="B229" s="15" t="s">
        <v>863</v>
      </c>
      <c r="C229" s="14">
        <f>C230</f>
        <v>304224153.28</v>
      </c>
      <c r="D229" s="14">
        <f>D230</f>
        <v>0</v>
      </c>
      <c r="E229" s="14">
        <f>E230</f>
        <v>0</v>
      </c>
      <c r="F229" s="17"/>
      <c r="G229" s="17">
        <f t="shared" si="10"/>
        <v>0</v>
      </c>
    </row>
    <row r="230" spans="1:7" ht="30.75">
      <c r="A230" s="2" t="s">
        <v>866</v>
      </c>
      <c r="B230" s="15" t="s">
        <v>864</v>
      </c>
      <c r="C230" s="14">
        <v>304224153.28</v>
      </c>
      <c r="D230" s="14">
        <v>0</v>
      </c>
      <c r="E230" s="14">
        <v>0</v>
      </c>
      <c r="F230" s="17"/>
      <c r="G230" s="17">
        <f t="shared" si="10"/>
        <v>0</v>
      </c>
    </row>
    <row r="231" spans="1:7" ht="34.5" customHeight="1">
      <c r="A231" s="2" t="s">
        <v>609</v>
      </c>
      <c r="B231" s="3" t="s">
        <v>610</v>
      </c>
      <c r="C231" s="14">
        <f>C232</f>
        <v>0</v>
      </c>
      <c r="D231" s="14">
        <f>D232</f>
        <v>3332600</v>
      </c>
      <c r="E231" s="14">
        <f>E232</f>
        <v>0</v>
      </c>
      <c r="F231" s="17">
        <f t="shared" si="12"/>
        <v>0</v>
      </c>
      <c r="G231" s="17"/>
    </row>
    <row r="232" spans="1:7" ht="46.5">
      <c r="A232" s="2" t="s">
        <v>407</v>
      </c>
      <c r="B232" s="3" t="s">
        <v>4</v>
      </c>
      <c r="C232" s="14">
        <v>0</v>
      </c>
      <c r="D232" s="14">
        <v>3332600</v>
      </c>
      <c r="E232" s="14">
        <v>0</v>
      </c>
      <c r="F232" s="17">
        <f t="shared" si="12"/>
        <v>0</v>
      </c>
      <c r="G232" s="17"/>
    </row>
    <row r="233" spans="1:7" ht="30.75">
      <c r="A233" s="2" t="s">
        <v>611</v>
      </c>
      <c r="B233" s="3" t="s">
        <v>612</v>
      </c>
      <c r="C233" s="14">
        <f>C234</f>
        <v>125869800.14</v>
      </c>
      <c r="D233" s="14">
        <f>D234</f>
        <v>152361500</v>
      </c>
      <c r="E233" s="14">
        <f>E234</f>
        <v>0</v>
      </c>
      <c r="F233" s="17">
        <f t="shared" si="12"/>
        <v>0</v>
      </c>
      <c r="G233" s="17">
        <f t="shared" si="10"/>
        <v>0</v>
      </c>
    </row>
    <row r="234" spans="1:7" ht="46.5">
      <c r="A234" s="2" t="s">
        <v>408</v>
      </c>
      <c r="B234" s="3" t="s">
        <v>221</v>
      </c>
      <c r="C234" s="14">
        <v>125869800.14</v>
      </c>
      <c r="D234" s="14">
        <v>152361500</v>
      </c>
      <c r="E234" s="14">
        <v>0</v>
      </c>
      <c r="F234" s="17">
        <f t="shared" si="12"/>
        <v>0</v>
      </c>
      <c r="G234" s="17">
        <f t="shared" si="10"/>
        <v>0</v>
      </c>
    </row>
    <row r="235" spans="1:7" ht="30.75">
      <c r="A235" s="2" t="s">
        <v>613</v>
      </c>
      <c r="B235" s="3" t="s">
        <v>614</v>
      </c>
      <c r="C235" s="14">
        <f>C236</f>
        <v>10503792</v>
      </c>
      <c r="D235" s="14">
        <f>D236</f>
        <v>8007300</v>
      </c>
      <c r="E235" s="14">
        <f>E236</f>
        <v>8007300</v>
      </c>
      <c r="F235" s="17">
        <f t="shared" si="12"/>
        <v>100</v>
      </c>
      <c r="G235" s="17">
        <f t="shared" si="10"/>
        <v>76.23246918827029</v>
      </c>
    </row>
    <row r="236" spans="1:7" ht="33.75" customHeight="1">
      <c r="A236" s="2" t="s">
        <v>409</v>
      </c>
      <c r="B236" s="3" t="s">
        <v>222</v>
      </c>
      <c r="C236" s="14">
        <v>10503792</v>
      </c>
      <c r="D236" s="14">
        <v>8007300</v>
      </c>
      <c r="E236" s="14">
        <v>8007300</v>
      </c>
      <c r="F236" s="17">
        <f t="shared" si="12"/>
        <v>100</v>
      </c>
      <c r="G236" s="17">
        <f t="shared" si="10"/>
        <v>76.23246918827029</v>
      </c>
    </row>
    <row r="237" spans="1:7" ht="30.75">
      <c r="A237" s="2" t="s">
        <v>615</v>
      </c>
      <c r="B237" s="3" t="s">
        <v>616</v>
      </c>
      <c r="C237" s="14">
        <f>C238</f>
        <v>0</v>
      </c>
      <c r="D237" s="14">
        <f>D238</f>
        <v>5103200</v>
      </c>
      <c r="E237" s="14">
        <f>E238</f>
        <v>3995589.35</v>
      </c>
      <c r="F237" s="17">
        <f t="shared" si="12"/>
        <v>78.29576246276847</v>
      </c>
      <c r="G237" s="17"/>
    </row>
    <row r="238" spans="1:7" ht="30.75">
      <c r="A238" s="2" t="s">
        <v>410</v>
      </c>
      <c r="B238" s="3" t="s">
        <v>5</v>
      </c>
      <c r="C238" s="14">
        <v>0</v>
      </c>
      <c r="D238" s="14">
        <v>5103200</v>
      </c>
      <c r="E238" s="14">
        <v>3995589.35</v>
      </c>
      <c r="F238" s="17">
        <f t="shared" si="12"/>
        <v>78.29576246276847</v>
      </c>
      <c r="G238" s="17"/>
    </row>
    <row r="239" spans="1:7" ht="34.5" customHeight="1">
      <c r="A239" s="2" t="s">
        <v>411</v>
      </c>
      <c r="B239" s="3" t="s">
        <v>223</v>
      </c>
      <c r="C239" s="14">
        <v>49771.26</v>
      </c>
      <c r="D239" s="14">
        <v>41500</v>
      </c>
      <c r="E239" s="14">
        <v>33180.84</v>
      </c>
      <c r="F239" s="17">
        <f t="shared" si="12"/>
        <v>79.9538313253012</v>
      </c>
      <c r="G239" s="17">
        <f t="shared" si="10"/>
        <v>66.66666666666666</v>
      </c>
    </row>
    <row r="240" spans="1:7" ht="46.5">
      <c r="A240" s="2" t="s">
        <v>617</v>
      </c>
      <c r="B240" s="3" t="s">
        <v>618</v>
      </c>
      <c r="C240" s="14">
        <f>C241</f>
        <v>10668600.08</v>
      </c>
      <c r="D240" s="14">
        <f>D241</f>
        <v>3114700</v>
      </c>
      <c r="E240" s="14">
        <f>E241</f>
        <v>2866300.04</v>
      </c>
      <c r="F240" s="17">
        <f t="shared" si="12"/>
        <v>92.02491540116223</v>
      </c>
      <c r="G240" s="17">
        <f t="shared" si="10"/>
        <v>26.86669308537808</v>
      </c>
    </row>
    <row r="241" spans="1:7" ht="46.5">
      <c r="A241" s="2" t="s">
        <v>412</v>
      </c>
      <c r="B241" s="3" t="s">
        <v>224</v>
      </c>
      <c r="C241" s="14">
        <v>10668600.08</v>
      </c>
      <c r="D241" s="14">
        <v>3114700</v>
      </c>
      <c r="E241" s="14">
        <v>2866300.04</v>
      </c>
      <c r="F241" s="17">
        <f t="shared" si="12"/>
        <v>92.02491540116223</v>
      </c>
      <c r="G241" s="17">
        <f t="shared" si="10"/>
        <v>26.86669308537808</v>
      </c>
    </row>
    <row r="242" spans="1:7" ht="50.25" customHeight="1">
      <c r="A242" s="2" t="s">
        <v>413</v>
      </c>
      <c r="B242" s="3" t="s">
        <v>6</v>
      </c>
      <c r="C242" s="14">
        <v>54190536.99</v>
      </c>
      <c r="D242" s="14">
        <v>78641000</v>
      </c>
      <c r="E242" s="14">
        <v>24929324.64</v>
      </c>
      <c r="F242" s="17">
        <f t="shared" si="12"/>
        <v>31.700162307193448</v>
      </c>
      <c r="G242" s="17">
        <f t="shared" si="10"/>
        <v>46.00309578884651</v>
      </c>
    </row>
    <row r="243" spans="1:7" ht="46.5">
      <c r="A243" s="2" t="s">
        <v>414</v>
      </c>
      <c r="B243" s="3" t="s">
        <v>225</v>
      </c>
      <c r="C243" s="14">
        <v>177262778.34</v>
      </c>
      <c r="D243" s="14">
        <v>487761600</v>
      </c>
      <c r="E243" s="14">
        <v>421754677.3</v>
      </c>
      <c r="F243" s="17">
        <f t="shared" si="12"/>
        <v>86.46738023247423</v>
      </c>
      <c r="G243" s="17">
        <f t="shared" si="10"/>
        <v>237.92624782798492</v>
      </c>
    </row>
    <row r="244" spans="1:7" ht="62.25">
      <c r="A244" s="2" t="s">
        <v>619</v>
      </c>
      <c r="B244" s="3" t="s">
        <v>620</v>
      </c>
      <c r="C244" s="14">
        <f>C245</f>
        <v>2310981.47</v>
      </c>
      <c r="D244" s="14">
        <f>D245</f>
        <v>4600000</v>
      </c>
      <c r="E244" s="14">
        <f>E245</f>
        <v>3528200</v>
      </c>
      <c r="F244" s="17">
        <f t="shared" si="12"/>
        <v>76.7</v>
      </c>
      <c r="G244" s="17">
        <f t="shared" si="10"/>
        <v>152.67106403929753</v>
      </c>
    </row>
    <row r="245" spans="1:7" ht="68.25" customHeight="1">
      <c r="A245" s="2" t="s">
        <v>415</v>
      </c>
      <c r="B245" s="3" t="s">
        <v>7</v>
      </c>
      <c r="C245" s="14">
        <v>2310981.47</v>
      </c>
      <c r="D245" s="14">
        <v>4600000</v>
      </c>
      <c r="E245" s="14">
        <v>3528200</v>
      </c>
      <c r="F245" s="17">
        <f t="shared" si="12"/>
        <v>76.7</v>
      </c>
      <c r="G245" s="17">
        <f t="shared" si="10"/>
        <v>152.67106403929753</v>
      </c>
    </row>
    <row r="246" spans="1:7" ht="30.75">
      <c r="A246" s="2" t="s">
        <v>621</v>
      </c>
      <c r="B246" s="3" t="s">
        <v>622</v>
      </c>
      <c r="C246" s="14">
        <f>C247</f>
        <v>16730399.98</v>
      </c>
      <c r="D246" s="14">
        <f>D247</f>
        <v>21304000</v>
      </c>
      <c r="E246" s="14">
        <f>E247</f>
        <v>14976289.79</v>
      </c>
      <c r="F246" s="17">
        <f t="shared" si="12"/>
        <v>70.2980181656027</v>
      </c>
      <c r="G246" s="17">
        <f t="shared" si="10"/>
        <v>89.51543183607735</v>
      </c>
    </row>
    <row r="247" spans="1:7" ht="46.5">
      <c r="A247" s="2" t="s">
        <v>416</v>
      </c>
      <c r="B247" s="3" t="s">
        <v>8</v>
      </c>
      <c r="C247" s="14">
        <v>16730399.98</v>
      </c>
      <c r="D247" s="14">
        <v>21304000</v>
      </c>
      <c r="E247" s="14">
        <v>14976289.79</v>
      </c>
      <c r="F247" s="17">
        <f t="shared" si="12"/>
        <v>70.2980181656027</v>
      </c>
      <c r="G247" s="17">
        <f t="shared" si="10"/>
        <v>89.51543183607735</v>
      </c>
    </row>
    <row r="248" spans="1:7" ht="46.5">
      <c r="A248" s="2" t="s">
        <v>623</v>
      </c>
      <c r="B248" s="3" t="s">
        <v>624</v>
      </c>
      <c r="C248" s="14">
        <f>C249</f>
        <v>0</v>
      </c>
      <c r="D248" s="14">
        <f>D249</f>
        <v>151876000</v>
      </c>
      <c r="E248" s="14">
        <f>E249</f>
        <v>151876000</v>
      </c>
      <c r="F248" s="17">
        <f t="shared" si="12"/>
        <v>100</v>
      </c>
      <c r="G248" s="17"/>
    </row>
    <row r="249" spans="1:7" ht="51" customHeight="1">
      <c r="A249" s="2" t="s">
        <v>417</v>
      </c>
      <c r="B249" s="3" t="s">
        <v>10</v>
      </c>
      <c r="C249" s="14">
        <v>0</v>
      </c>
      <c r="D249" s="14">
        <v>151876000</v>
      </c>
      <c r="E249" s="14">
        <v>151876000</v>
      </c>
      <c r="F249" s="17">
        <f t="shared" si="12"/>
        <v>100</v>
      </c>
      <c r="G249" s="17"/>
    </row>
    <row r="250" spans="1:7" ht="66.75" customHeight="1">
      <c r="A250" s="2" t="s">
        <v>625</v>
      </c>
      <c r="B250" s="3" t="s">
        <v>626</v>
      </c>
      <c r="C250" s="14">
        <f>C251</f>
        <v>0</v>
      </c>
      <c r="D250" s="14">
        <f>D251</f>
        <v>21000000</v>
      </c>
      <c r="E250" s="14">
        <f>E251</f>
        <v>0</v>
      </c>
      <c r="F250" s="17">
        <f t="shared" si="12"/>
        <v>0</v>
      </c>
      <c r="G250" s="17"/>
    </row>
    <row r="251" spans="1:7" s="10" customFormat="1" ht="78">
      <c r="A251" s="2" t="s">
        <v>418</v>
      </c>
      <c r="B251" s="3" t="s">
        <v>247</v>
      </c>
      <c r="C251" s="14">
        <v>0</v>
      </c>
      <c r="D251" s="14">
        <v>21000000</v>
      </c>
      <c r="E251" s="14">
        <v>0</v>
      </c>
      <c r="F251" s="17">
        <f t="shared" si="12"/>
        <v>0</v>
      </c>
      <c r="G251" s="17"/>
    </row>
    <row r="252" spans="1:7" s="10" customFormat="1" ht="46.5">
      <c r="A252" s="2" t="s">
        <v>627</v>
      </c>
      <c r="B252" s="3" t="s">
        <v>628</v>
      </c>
      <c r="C252" s="14">
        <f>C253</f>
        <v>0</v>
      </c>
      <c r="D252" s="14">
        <f>D253</f>
        <v>97380200</v>
      </c>
      <c r="E252" s="14">
        <f>E253</f>
        <v>97380200</v>
      </c>
      <c r="F252" s="17">
        <f t="shared" si="12"/>
        <v>100</v>
      </c>
      <c r="G252" s="17"/>
    </row>
    <row r="253" spans="1:7" s="10" customFormat="1" ht="51" customHeight="1">
      <c r="A253" s="2" t="s">
        <v>419</v>
      </c>
      <c r="B253" s="3" t="s">
        <v>12</v>
      </c>
      <c r="C253" s="14">
        <v>0</v>
      </c>
      <c r="D253" s="14">
        <v>97380200</v>
      </c>
      <c r="E253" s="14">
        <v>97380200</v>
      </c>
      <c r="F253" s="17">
        <f t="shared" si="12"/>
        <v>100</v>
      </c>
      <c r="G253" s="17"/>
    </row>
    <row r="254" spans="1:7" s="10" customFormat="1" ht="15">
      <c r="A254" s="2" t="s">
        <v>629</v>
      </c>
      <c r="B254" s="3" t="s">
        <v>630</v>
      </c>
      <c r="C254" s="14">
        <f>C255</f>
        <v>0</v>
      </c>
      <c r="D254" s="14">
        <f>D255</f>
        <v>72317400</v>
      </c>
      <c r="E254" s="14">
        <f>E255</f>
        <v>72317400</v>
      </c>
      <c r="F254" s="17">
        <f t="shared" si="12"/>
        <v>100</v>
      </c>
      <c r="G254" s="17"/>
    </row>
    <row r="255" spans="1:7" s="10" customFormat="1" ht="30.75">
      <c r="A255" s="2" t="s">
        <v>420</v>
      </c>
      <c r="B255" s="3" t="s">
        <v>13</v>
      </c>
      <c r="C255" s="14">
        <v>0</v>
      </c>
      <c r="D255" s="14">
        <v>72317400</v>
      </c>
      <c r="E255" s="14">
        <v>72317400</v>
      </c>
      <c r="F255" s="17">
        <f t="shared" si="12"/>
        <v>100</v>
      </c>
      <c r="G255" s="17"/>
    </row>
    <row r="256" spans="1:7" s="10" customFormat="1" ht="30.75">
      <c r="A256" s="2" t="s">
        <v>631</v>
      </c>
      <c r="B256" s="3" t="s">
        <v>632</v>
      </c>
      <c r="C256" s="14">
        <f>C257</f>
        <v>0</v>
      </c>
      <c r="D256" s="14">
        <f>D257</f>
        <v>22887100</v>
      </c>
      <c r="E256" s="14">
        <f>E257</f>
        <v>7000000.79</v>
      </c>
      <c r="F256" s="17">
        <f t="shared" si="12"/>
        <v>30.58491809796785</v>
      </c>
      <c r="G256" s="17"/>
    </row>
    <row r="257" spans="1:7" s="10" customFormat="1" ht="30.75">
      <c r="A257" s="2" t="s">
        <v>421</v>
      </c>
      <c r="B257" s="3" t="s">
        <v>14</v>
      </c>
      <c r="C257" s="14">
        <v>0</v>
      </c>
      <c r="D257" s="14">
        <v>22887100</v>
      </c>
      <c r="E257" s="14">
        <v>7000000.79</v>
      </c>
      <c r="F257" s="17">
        <f t="shared" si="12"/>
        <v>30.58491809796785</v>
      </c>
      <c r="G257" s="17"/>
    </row>
    <row r="258" spans="1:7" s="10" customFormat="1" ht="15">
      <c r="A258" s="2" t="s">
        <v>633</v>
      </c>
      <c r="B258" s="3" t="s">
        <v>634</v>
      </c>
      <c r="C258" s="14">
        <f>C259</f>
        <v>0</v>
      </c>
      <c r="D258" s="14">
        <f>D259</f>
        <v>51585600</v>
      </c>
      <c r="E258" s="14">
        <f>E259</f>
        <v>43116970.8</v>
      </c>
      <c r="F258" s="17">
        <f t="shared" si="12"/>
        <v>83.58334651530659</v>
      </c>
      <c r="G258" s="17"/>
    </row>
    <row r="259" spans="1:7" s="10" customFormat="1" ht="30.75">
      <c r="A259" s="2" t="s">
        <v>422</v>
      </c>
      <c r="B259" s="3" t="s">
        <v>248</v>
      </c>
      <c r="C259" s="14">
        <v>0</v>
      </c>
      <c r="D259" s="14">
        <v>51585600</v>
      </c>
      <c r="E259" s="14">
        <v>43116970.8</v>
      </c>
      <c r="F259" s="17">
        <f t="shared" si="12"/>
        <v>83.58334651530659</v>
      </c>
      <c r="G259" s="17"/>
    </row>
    <row r="260" spans="1:7" s="10" customFormat="1" ht="30.75">
      <c r="A260" s="2" t="s">
        <v>635</v>
      </c>
      <c r="B260" s="3" t="s">
        <v>636</v>
      </c>
      <c r="C260" s="14">
        <f>C261</f>
        <v>0</v>
      </c>
      <c r="D260" s="14">
        <f>D261</f>
        <v>19485800</v>
      </c>
      <c r="E260" s="14">
        <f>E261</f>
        <v>19485800</v>
      </c>
      <c r="F260" s="17">
        <f t="shared" si="12"/>
        <v>100</v>
      </c>
      <c r="G260" s="17"/>
    </row>
    <row r="261" spans="1:7" s="10" customFormat="1" ht="37.5" customHeight="1">
      <c r="A261" s="2" t="s">
        <v>423</v>
      </c>
      <c r="B261" s="3" t="s">
        <v>15</v>
      </c>
      <c r="C261" s="14">
        <v>0</v>
      </c>
      <c r="D261" s="14">
        <v>19485800</v>
      </c>
      <c r="E261" s="14">
        <v>19485800</v>
      </c>
      <c r="F261" s="17">
        <f t="shared" si="12"/>
        <v>100</v>
      </c>
      <c r="G261" s="17"/>
    </row>
    <row r="262" spans="1:7" ht="78">
      <c r="A262" s="2" t="s">
        <v>868</v>
      </c>
      <c r="B262" s="15" t="s">
        <v>867</v>
      </c>
      <c r="C262" s="14">
        <v>2659200</v>
      </c>
      <c r="D262" s="14">
        <v>0</v>
      </c>
      <c r="E262" s="14">
        <v>0</v>
      </c>
      <c r="F262" s="17"/>
      <c r="G262" s="17">
        <f aca="true" t="shared" si="13" ref="G262:G324">E262/C262*100</f>
        <v>0</v>
      </c>
    </row>
    <row r="263" spans="1:7" s="10" customFormat="1" ht="30.75">
      <c r="A263" s="2" t="s">
        <v>424</v>
      </c>
      <c r="B263" s="3" t="s">
        <v>637</v>
      </c>
      <c r="C263" s="14">
        <f>C264</f>
        <v>0</v>
      </c>
      <c r="D263" s="14">
        <f>D264</f>
        <v>124029200</v>
      </c>
      <c r="E263" s="14">
        <f>E264</f>
        <v>54928956.65</v>
      </c>
      <c r="F263" s="17">
        <f t="shared" si="12"/>
        <v>44.28711678378962</v>
      </c>
      <c r="G263" s="17"/>
    </row>
    <row r="264" spans="1:7" s="10" customFormat="1" ht="30.75">
      <c r="A264" s="2" t="s">
        <v>424</v>
      </c>
      <c r="B264" s="3" t="s">
        <v>16</v>
      </c>
      <c r="C264" s="14">
        <v>0</v>
      </c>
      <c r="D264" s="14">
        <v>124029200</v>
      </c>
      <c r="E264" s="14">
        <v>54928956.65</v>
      </c>
      <c r="F264" s="17">
        <f t="shared" si="12"/>
        <v>44.28711678378962</v>
      </c>
      <c r="G264" s="17"/>
    </row>
    <row r="265" spans="1:7" s="10" customFormat="1" ht="30.75">
      <c r="A265" s="2" t="s">
        <v>638</v>
      </c>
      <c r="B265" s="3" t="s">
        <v>639</v>
      </c>
      <c r="C265" s="14">
        <f>C266</f>
        <v>0</v>
      </c>
      <c r="D265" s="14">
        <f>D266</f>
        <v>25000000</v>
      </c>
      <c r="E265" s="14">
        <f>E266</f>
        <v>2071770.39</v>
      </c>
      <c r="F265" s="17">
        <f t="shared" si="12"/>
        <v>8.287081559999999</v>
      </c>
      <c r="G265" s="17"/>
    </row>
    <row r="266" spans="1:7" s="10" customFormat="1" ht="46.5">
      <c r="A266" s="2" t="s">
        <v>425</v>
      </c>
      <c r="B266" s="3" t="s">
        <v>17</v>
      </c>
      <c r="C266" s="14">
        <v>0</v>
      </c>
      <c r="D266" s="14">
        <v>25000000</v>
      </c>
      <c r="E266" s="14">
        <v>2071770.39</v>
      </c>
      <c r="F266" s="17">
        <f t="shared" si="12"/>
        <v>8.287081559999999</v>
      </c>
      <c r="G266" s="17"/>
    </row>
    <row r="267" spans="1:7" s="10" customFormat="1" ht="46.5">
      <c r="A267" s="2" t="s">
        <v>640</v>
      </c>
      <c r="B267" s="3" t="s">
        <v>641</v>
      </c>
      <c r="C267" s="14">
        <f>C268</f>
        <v>0</v>
      </c>
      <c r="D267" s="14">
        <f>D268</f>
        <v>114451700</v>
      </c>
      <c r="E267" s="14">
        <f>E268</f>
        <v>5836237.37</v>
      </c>
      <c r="F267" s="17">
        <f t="shared" si="12"/>
        <v>5.099301600587847</v>
      </c>
      <c r="G267" s="17"/>
    </row>
    <row r="268" spans="1:7" s="10" customFormat="1" ht="62.25">
      <c r="A268" s="2" t="s">
        <v>426</v>
      </c>
      <c r="B268" s="3" t="s">
        <v>18</v>
      </c>
      <c r="C268" s="14">
        <v>0</v>
      </c>
      <c r="D268" s="14">
        <v>114451700</v>
      </c>
      <c r="E268" s="14">
        <v>5836237.37</v>
      </c>
      <c r="F268" s="17">
        <f t="shared" si="12"/>
        <v>5.099301600587847</v>
      </c>
      <c r="G268" s="17"/>
    </row>
    <row r="269" spans="1:7" s="10" customFormat="1" ht="33" customHeight="1">
      <c r="A269" s="2" t="s">
        <v>642</v>
      </c>
      <c r="B269" s="3" t="s">
        <v>643</v>
      </c>
      <c r="C269" s="14">
        <f>C270</f>
        <v>0</v>
      </c>
      <c r="D269" s="14">
        <f>D270</f>
        <v>51347900</v>
      </c>
      <c r="E269" s="14">
        <f>E270</f>
        <v>0</v>
      </c>
      <c r="F269" s="17">
        <f t="shared" si="12"/>
        <v>0</v>
      </c>
      <c r="G269" s="17"/>
    </row>
    <row r="270" spans="1:7" s="10" customFormat="1" ht="46.5">
      <c r="A270" s="2" t="s">
        <v>427</v>
      </c>
      <c r="B270" s="3" t="s">
        <v>19</v>
      </c>
      <c r="C270" s="14">
        <v>0</v>
      </c>
      <c r="D270" s="14">
        <v>51347900</v>
      </c>
      <c r="E270" s="14">
        <v>0</v>
      </c>
      <c r="F270" s="17">
        <f t="shared" si="12"/>
        <v>0</v>
      </c>
      <c r="G270" s="17"/>
    </row>
    <row r="271" spans="1:7" s="10" customFormat="1" ht="30.75">
      <c r="A271" s="2" t="s">
        <v>644</v>
      </c>
      <c r="B271" s="3" t="s">
        <v>645</v>
      </c>
      <c r="C271" s="14">
        <f>C272</f>
        <v>0</v>
      </c>
      <c r="D271" s="14">
        <f>D272</f>
        <v>58602500</v>
      </c>
      <c r="E271" s="14">
        <f>E272</f>
        <v>0</v>
      </c>
      <c r="F271" s="17">
        <f t="shared" si="12"/>
        <v>0</v>
      </c>
      <c r="G271" s="17"/>
    </row>
    <row r="272" spans="1:7" s="10" customFormat="1" ht="30.75">
      <c r="A272" s="2" t="s">
        <v>428</v>
      </c>
      <c r="B272" s="3" t="s">
        <v>20</v>
      </c>
      <c r="C272" s="14">
        <v>0</v>
      </c>
      <c r="D272" s="14">
        <v>58602500</v>
      </c>
      <c r="E272" s="14">
        <v>0</v>
      </c>
      <c r="F272" s="17">
        <f t="shared" si="12"/>
        <v>0</v>
      </c>
      <c r="G272" s="17"/>
    </row>
    <row r="273" spans="1:7" s="10" customFormat="1" ht="46.5">
      <c r="A273" s="2" t="s">
        <v>870</v>
      </c>
      <c r="B273" s="15" t="s">
        <v>869</v>
      </c>
      <c r="C273" s="14">
        <v>26674887.12</v>
      </c>
      <c r="D273" s="14">
        <v>0</v>
      </c>
      <c r="E273" s="14">
        <v>0</v>
      </c>
      <c r="F273" s="17"/>
      <c r="G273" s="17">
        <f t="shared" si="13"/>
        <v>0</v>
      </c>
    </row>
    <row r="274" spans="1:7" s="10" customFormat="1" ht="62.25">
      <c r="A274" s="2" t="s">
        <v>429</v>
      </c>
      <c r="B274" s="3" t="s">
        <v>21</v>
      </c>
      <c r="C274" s="14">
        <v>9016556.09</v>
      </c>
      <c r="D274" s="14">
        <v>9634200</v>
      </c>
      <c r="E274" s="14">
        <v>9634200</v>
      </c>
      <c r="F274" s="17">
        <f t="shared" si="12"/>
        <v>100</v>
      </c>
      <c r="G274" s="17">
        <f t="shared" si="13"/>
        <v>106.85010888675124</v>
      </c>
    </row>
    <row r="275" spans="1:7" s="10" customFormat="1" ht="46.5">
      <c r="A275" s="2" t="s">
        <v>430</v>
      </c>
      <c r="B275" s="3" t="s">
        <v>22</v>
      </c>
      <c r="C275" s="14">
        <v>1193947.29</v>
      </c>
      <c r="D275" s="14">
        <v>1177600</v>
      </c>
      <c r="E275" s="14">
        <v>1150092.39</v>
      </c>
      <c r="F275" s="17">
        <f t="shared" si="12"/>
        <v>97.66409561820652</v>
      </c>
      <c r="G275" s="17">
        <f t="shared" si="13"/>
        <v>96.32689814974997</v>
      </c>
    </row>
    <row r="276" spans="1:7" s="10" customFormat="1" ht="35.25" customHeight="1">
      <c r="A276" s="2" t="s">
        <v>646</v>
      </c>
      <c r="B276" s="3" t="s">
        <v>647</v>
      </c>
      <c r="C276" s="14">
        <f>C277</f>
        <v>18928434.14</v>
      </c>
      <c r="D276" s="14">
        <f>D277</f>
        <v>31822200</v>
      </c>
      <c r="E276" s="14">
        <f>E277</f>
        <v>23531472.68</v>
      </c>
      <c r="F276" s="17">
        <f t="shared" si="12"/>
        <v>73.94671858011074</v>
      </c>
      <c r="G276" s="17">
        <f t="shared" si="13"/>
        <v>124.31811583543907</v>
      </c>
    </row>
    <row r="277" spans="1:7" ht="46.5">
      <c r="A277" s="2" t="s">
        <v>431</v>
      </c>
      <c r="B277" s="3" t="s">
        <v>23</v>
      </c>
      <c r="C277" s="14">
        <v>18928434.14</v>
      </c>
      <c r="D277" s="14">
        <v>31822200</v>
      </c>
      <c r="E277" s="14">
        <v>23531472.68</v>
      </c>
      <c r="F277" s="17">
        <f t="shared" si="12"/>
        <v>73.94671858011074</v>
      </c>
      <c r="G277" s="17">
        <f t="shared" si="13"/>
        <v>124.31811583543907</v>
      </c>
    </row>
    <row r="278" spans="1:7" ht="30.75">
      <c r="A278" s="2" t="s">
        <v>648</v>
      </c>
      <c r="B278" s="3" t="s">
        <v>649</v>
      </c>
      <c r="C278" s="14">
        <f>C279</f>
        <v>0</v>
      </c>
      <c r="D278" s="14">
        <f>D279</f>
        <v>103164600</v>
      </c>
      <c r="E278" s="14">
        <f>E279</f>
        <v>66928876.21</v>
      </c>
      <c r="F278" s="17">
        <f t="shared" si="12"/>
        <v>64.87581613266566</v>
      </c>
      <c r="G278" s="17"/>
    </row>
    <row r="279" spans="1:7" ht="46.5">
      <c r="A279" s="2" t="s">
        <v>432</v>
      </c>
      <c r="B279" s="3" t="s">
        <v>226</v>
      </c>
      <c r="C279" s="14">
        <v>0</v>
      </c>
      <c r="D279" s="14">
        <v>103164600</v>
      </c>
      <c r="E279" s="14">
        <v>66928876.21</v>
      </c>
      <c r="F279" s="17">
        <f t="shared" si="12"/>
        <v>64.87581613266566</v>
      </c>
      <c r="G279" s="17"/>
    </row>
    <row r="280" spans="1:7" ht="30.75">
      <c r="A280" s="2" t="s">
        <v>650</v>
      </c>
      <c r="B280" s="3" t="s">
        <v>651</v>
      </c>
      <c r="C280" s="14">
        <f>C281</f>
        <v>19440688.38</v>
      </c>
      <c r="D280" s="14">
        <f>D281</f>
        <v>41932700</v>
      </c>
      <c r="E280" s="14">
        <f>E281</f>
        <v>41220003.86</v>
      </c>
      <c r="F280" s="17">
        <f t="shared" si="12"/>
        <v>98.3003809914458</v>
      </c>
      <c r="G280" s="17">
        <f t="shared" si="13"/>
        <v>212.02954882197437</v>
      </c>
    </row>
    <row r="281" spans="1:7" ht="30.75">
      <c r="A281" s="2" t="s">
        <v>433</v>
      </c>
      <c r="B281" s="3" t="s">
        <v>24</v>
      </c>
      <c r="C281" s="14">
        <v>19440688.38</v>
      </c>
      <c r="D281" s="14">
        <v>41932700</v>
      </c>
      <c r="E281" s="14">
        <v>41220003.86</v>
      </c>
      <c r="F281" s="17">
        <f t="shared" si="12"/>
        <v>98.3003809914458</v>
      </c>
      <c r="G281" s="17">
        <f t="shared" si="13"/>
        <v>212.02954882197437</v>
      </c>
    </row>
    <row r="282" spans="1:7" ht="30.75">
      <c r="A282" s="4" t="s">
        <v>652</v>
      </c>
      <c r="B282" s="3" t="s">
        <v>653</v>
      </c>
      <c r="C282" s="14">
        <f>C283</f>
        <v>0</v>
      </c>
      <c r="D282" s="14">
        <f>D283</f>
        <v>28843400</v>
      </c>
      <c r="E282" s="14">
        <f>E283</f>
        <v>19820629.44</v>
      </c>
      <c r="F282" s="17">
        <f t="shared" si="12"/>
        <v>68.7180756776247</v>
      </c>
      <c r="G282" s="17"/>
    </row>
    <row r="283" spans="1:7" ht="30.75">
      <c r="A283" s="4" t="s">
        <v>434</v>
      </c>
      <c r="B283" s="3" t="s">
        <v>25</v>
      </c>
      <c r="C283" s="14">
        <v>0</v>
      </c>
      <c r="D283" s="14">
        <v>28843400</v>
      </c>
      <c r="E283" s="14">
        <v>19820629.44</v>
      </c>
      <c r="F283" s="17">
        <f aca="true" t="shared" si="14" ref="F283:F354">E283/D283*100</f>
        <v>68.7180756776247</v>
      </c>
      <c r="G283" s="17"/>
    </row>
    <row r="284" spans="1:7" ht="30.75">
      <c r="A284" s="2" t="s">
        <v>654</v>
      </c>
      <c r="B284" s="3" t="s">
        <v>655</v>
      </c>
      <c r="C284" s="14">
        <f>C285</f>
        <v>1071507.64</v>
      </c>
      <c r="D284" s="14">
        <f>D285</f>
        <v>1856700</v>
      </c>
      <c r="E284" s="14">
        <f>E285</f>
        <v>825491.73</v>
      </c>
      <c r="F284" s="17">
        <f t="shared" si="14"/>
        <v>44.46015672968169</v>
      </c>
      <c r="G284" s="17">
        <f t="shared" si="13"/>
        <v>77.04020943798405</v>
      </c>
    </row>
    <row r="285" spans="1:7" ht="46.5">
      <c r="A285" s="2" t="s">
        <v>435</v>
      </c>
      <c r="B285" s="3" t="s">
        <v>26</v>
      </c>
      <c r="C285" s="14">
        <v>1071507.64</v>
      </c>
      <c r="D285" s="14">
        <v>1856700</v>
      </c>
      <c r="E285" s="14">
        <v>825491.73</v>
      </c>
      <c r="F285" s="17">
        <f t="shared" si="14"/>
        <v>44.46015672968169</v>
      </c>
      <c r="G285" s="17">
        <f t="shared" si="13"/>
        <v>77.04020943798405</v>
      </c>
    </row>
    <row r="286" spans="1:7" ht="30.75">
      <c r="A286" s="2" t="s">
        <v>656</v>
      </c>
      <c r="B286" s="3" t="s">
        <v>657</v>
      </c>
      <c r="C286" s="14">
        <f>C287</f>
        <v>13447300</v>
      </c>
      <c r="D286" s="14">
        <f>D287</f>
        <v>8145800</v>
      </c>
      <c r="E286" s="14">
        <f>E287</f>
        <v>8145800</v>
      </c>
      <c r="F286" s="17">
        <f t="shared" si="14"/>
        <v>100</v>
      </c>
      <c r="G286" s="17">
        <f t="shared" si="13"/>
        <v>60.575728956742246</v>
      </c>
    </row>
    <row r="287" spans="1:7" ht="30.75">
      <c r="A287" s="2" t="s">
        <v>436</v>
      </c>
      <c r="B287" s="3" t="s">
        <v>27</v>
      </c>
      <c r="C287" s="14">
        <v>13447300</v>
      </c>
      <c r="D287" s="14">
        <v>8145800</v>
      </c>
      <c r="E287" s="14">
        <v>8145800</v>
      </c>
      <c r="F287" s="17">
        <f t="shared" si="14"/>
        <v>100</v>
      </c>
      <c r="G287" s="17">
        <f t="shared" si="13"/>
        <v>60.575728956742246</v>
      </c>
    </row>
    <row r="288" spans="1:7" ht="15">
      <c r="A288" s="2" t="s">
        <v>658</v>
      </c>
      <c r="B288" s="3" t="s">
        <v>659</v>
      </c>
      <c r="C288" s="14">
        <f>C289</f>
        <v>4696953</v>
      </c>
      <c r="D288" s="14">
        <f>D289</f>
        <v>23551500</v>
      </c>
      <c r="E288" s="14">
        <f>E289</f>
        <v>23151347.81</v>
      </c>
      <c r="F288" s="17">
        <f t="shared" si="14"/>
        <v>98.30094817739847</v>
      </c>
      <c r="G288" s="17">
        <f t="shared" si="13"/>
        <v>492.9014152366438</v>
      </c>
    </row>
    <row r="289" spans="1:7" ht="30.75">
      <c r="A289" s="2" t="s">
        <v>437</v>
      </c>
      <c r="B289" s="3" t="s">
        <v>28</v>
      </c>
      <c r="C289" s="14">
        <v>4696953</v>
      </c>
      <c r="D289" s="14">
        <v>23551500</v>
      </c>
      <c r="E289" s="14">
        <v>23151347.81</v>
      </c>
      <c r="F289" s="17">
        <f t="shared" si="14"/>
        <v>98.30094817739847</v>
      </c>
      <c r="G289" s="17">
        <f t="shared" si="13"/>
        <v>492.9014152366438</v>
      </c>
    </row>
    <row r="290" spans="1:7" ht="30.75">
      <c r="A290" s="2" t="s">
        <v>660</v>
      </c>
      <c r="B290" s="3" t="s">
        <v>661</v>
      </c>
      <c r="C290" s="14">
        <f>C291</f>
        <v>183281155.7</v>
      </c>
      <c r="D290" s="14">
        <f>D291</f>
        <v>435505200</v>
      </c>
      <c r="E290" s="14">
        <f>E291</f>
        <v>243889830.16</v>
      </c>
      <c r="F290" s="17">
        <f t="shared" si="14"/>
        <v>56.001588536715516</v>
      </c>
      <c r="G290" s="17">
        <f t="shared" si="13"/>
        <v>133.0686885012915</v>
      </c>
    </row>
    <row r="291" spans="1:7" ht="46.5">
      <c r="A291" s="2" t="s">
        <v>438</v>
      </c>
      <c r="B291" s="3" t="s">
        <v>227</v>
      </c>
      <c r="C291" s="14">
        <v>183281155.7</v>
      </c>
      <c r="D291" s="14">
        <v>435505200</v>
      </c>
      <c r="E291" s="14">
        <v>243889830.16</v>
      </c>
      <c r="F291" s="17">
        <f t="shared" si="14"/>
        <v>56.001588536715516</v>
      </c>
      <c r="G291" s="17">
        <f t="shared" si="13"/>
        <v>133.0686885012915</v>
      </c>
    </row>
    <row r="292" spans="1:7" ht="46.5">
      <c r="A292" s="2" t="s">
        <v>662</v>
      </c>
      <c r="B292" s="3" t="s">
        <v>663</v>
      </c>
      <c r="C292" s="14">
        <f>C293</f>
        <v>3087219.33</v>
      </c>
      <c r="D292" s="14">
        <f>D293</f>
        <v>261608600</v>
      </c>
      <c r="E292" s="14">
        <f>E293</f>
        <v>174880024.26</v>
      </c>
      <c r="F292" s="17">
        <f t="shared" si="14"/>
        <v>66.84796457761709</v>
      </c>
      <c r="G292" s="17">
        <f t="shared" si="13"/>
        <v>5664.645286475321</v>
      </c>
    </row>
    <row r="293" spans="1:7" s="9" customFormat="1" ht="62.25">
      <c r="A293" s="2" t="s">
        <v>439</v>
      </c>
      <c r="B293" s="3" t="s">
        <v>29</v>
      </c>
      <c r="C293" s="14">
        <v>3087219.33</v>
      </c>
      <c r="D293" s="14">
        <v>261608600</v>
      </c>
      <c r="E293" s="14">
        <v>174880024.26</v>
      </c>
      <c r="F293" s="17">
        <f t="shared" si="14"/>
        <v>66.84796457761709</v>
      </c>
      <c r="G293" s="17">
        <f t="shared" si="13"/>
        <v>5664.645286475321</v>
      </c>
    </row>
    <row r="294" spans="1:7" s="9" customFormat="1" ht="62.25">
      <c r="A294" s="2" t="s">
        <v>873</v>
      </c>
      <c r="B294" s="15" t="s">
        <v>871</v>
      </c>
      <c r="C294" s="14">
        <v>34354400</v>
      </c>
      <c r="D294" s="14">
        <v>0</v>
      </c>
      <c r="E294" s="14">
        <v>0</v>
      </c>
      <c r="F294" s="17"/>
      <c r="G294" s="17">
        <f t="shared" si="13"/>
        <v>0</v>
      </c>
    </row>
    <row r="295" spans="1:7" s="9" customFormat="1" ht="78">
      <c r="A295" s="2" t="s">
        <v>874</v>
      </c>
      <c r="B295" s="15" t="s">
        <v>872</v>
      </c>
      <c r="C295" s="14">
        <v>3495400</v>
      </c>
      <c r="D295" s="14">
        <v>0</v>
      </c>
      <c r="E295" s="14">
        <v>0</v>
      </c>
      <c r="F295" s="17"/>
      <c r="G295" s="17">
        <f t="shared" si="13"/>
        <v>0</v>
      </c>
    </row>
    <row r="296" spans="1:7" s="9" customFormat="1" ht="33.75" customHeight="1">
      <c r="A296" s="2" t="s">
        <v>440</v>
      </c>
      <c r="B296" s="3" t="s">
        <v>30</v>
      </c>
      <c r="C296" s="14">
        <v>275927500</v>
      </c>
      <c r="D296" s="14">
        <v>176801500</v>
      </c>
      <c r="E296" s="14">
        <v>176801500</v>
      </c>
      <c r="F296" s="17">
        <f t="shared" si="14"/>
        <v>100</v>
      </c>
      <c r="G296" s="17">
        <f t="shared" si="13"/>
        <v>64.07534587889934</v>
      </c>
    </row>
    <row r="297" spans="1:7" s="9" customFormat="1" ht="30.75">
      <c r="A297" s="2" t="s">
        <v>441</v>
      </c>
      <c r="B297" s="3" t="s">
        <v>31</v>
      </c>
      <c r="C297" s="14">
        <v>127412300</v>
      </c>
      <c r="D297" s="14">
        <v>103443500</v>
      </c>
      <c r="E297" s="14">
        <v>103443500</v>
      </c>
      <c r="F297" s="17">
        <f t="shared" si="14"/>
        <v>100</v>
      </c>
      <c r="G297" s="17">
        <f t="shared" si="13"/>
        <v>81.18800147238532</v>
      </c>
    </row>
    <row r="298" spans="1:7" s="9" customFormat="1" ht="46.5">
      <c r="A298" s="2" t="s">
        <v>442</v>
      </c>
      <c r="B298" s="3" t="s">
        <v>32</v>
      </c>
      <c r="C298" s="14">
        <v>1373139378.76</v>
      </c>
      <c r="D298" s="14">
        <v>1672000900</v>
      </c>
      <c r="E298" s="14">
        <v>1449456375.74</v>
      </c>
      <c r="F298" s="17">
        <f t="shared" si="14"/>
        <v>86.68992796235935</v>
      </c>
      <c r="G298" s="17">
        <f t="shared" si="13"/>
        <v>105.55784781650624</v>
      </c>
    </row>
    <row r="299" spans="1:7" s="9" customFormat="1" ht="30.75">
      <c r="A299" s="2" t="s">
        <v>664</v>
      </c>
      <c r="B299" s="3" t="s">
        <v>665</v>
      </c>
      <c r="C299" s="14">
        <f>C300</f>
        <v>33297162.55</v>
      </c>
      <c r="D299" s="14">
        <f>D300</f>
        <v>373194600</v>
      </c>
      <c r="E299" s="14">
        <f>E300</f>
        <v>257854068.23</v>
      </c>
      <c r="F299" s="17">
        <f t="shared" si="14"/>
        <v>69.0937297136668</v>
      </c>
      <c r="G299" s="17">
        <f t="shared" si="13"/>
        <v>774.4025270705836</v>
      </c>
    </row>
    <row r="300" spans="1:7" s="9" customFormat="1" ht="30.75">
      <c r="A300" s="2" t="s">
        <v>443</v>
      </c>
      <c r="B300" s="3" t="s">
        <v>228</v>
      </c>
      <c r="C300" s="14">
        <v>33297162.55</v>
      </c>
      <c r="D300" s="14">
        <v>373194600</v>
      </c>
      <c r="E300" s="14">
        <v>257854068.23</v>
      </c>
      <c r="F300" s="17">
        <f t="shared" si="14"/>
        <v>69.0937297136668</v>
      </c>
      <c r="G300" s="17">
        <f t="shared" si="13"/>
        <v>774.4025270705836</v>
      </c>
    </row>
    <row r="301" spans="1:7" s="9" customFormat="1" ht="30.75">
      <c r="A301" s="2" t="s">
        <v>877</v>
      </c>
      <c r="B301" s="15" t="s">
        <v>875</v>
      </c>
      <c r="C301" s="14">
        <f>C302</f>
        <v>673307.39</v>
      </c>
      <c r="D301" s="14">
        <f>D302</f>
        <v>0</v>
      </c>
      <c r="E301" s="14">
        <f>E302</f>
        <v>0</v>
      </c>
      <c r="F301" s="17"/>
      <c r="G301" s="17">
        <f t="shared" si="13"/>
        <v>0</v>
      </c>
    </row>
    <row r="302" spans="1:7" s="9" customFormat="1" ht="30.75">
      <c r="A302" s="2" t="s">
        <v>878</v>
      </c>
      <c r="B302" s="15" t="s">
        <v>876</v>
      </c>
      <c r="C302" s="14">
        <v>673307.39</v>
      </c>
      <c r="D302" s="14">
        <v>0</v>
      </c>
      <c r="E302" s="14">
        <v>0</v>
      </c>
      <c r="F302" s="17"/>
      <c r="G302" s="17">
        <f t="shared" si="13"/>
        <v>0</v>
      </c>
    </row>
    <row r="303" spans="1:7" s="9" customFormat="1" ht="15">
      <c r="A303" s="2" t="s">
        <v>666</v>
      </c>
      <c r="B303" s="3" t="s">
        <v>667</v>
      </c>
      <c r="C303" s="14">
        <f>C304</f>
        <v>20586590.92</v>
      </c>
      <c r="D303" s="14">
        <f>D304</f>
        <v>42026300</v>
      </c>
      <c r="E303" s="14">
        <f>E304</f>
        <v>41337854.79</v>
      </c>
      <c r="F303" s="17">
        <f t="shared" si="14"/>
        <v>98.3618705191749</v>
      </c>
      <c r="G303" s="17">
        <f t="shared" si="13"/>
        <v>200.7999039308641</v>
      </c>
    </row>
    <row r="304" spans="1:7" s="9" customFormat="1" ht="30.75">
      <c r="A304" s="2" t="s">
        <v>444</v>
      </c>
      <c r="B304" s="3" t="s">
        <v>34</v>
      </c>
      <c r="C304" s="14">
        <v>20586590.92</v>
      </c>
      <c r="D304" s="14">
        <v>42026300</v>
      </c>
      <c r="E304" s="14">
        <v>41337854.79</v>
      </c>
      <c r="F304" s="17">
        <f t="shared" si="14"/>
        <v>98.3618705191749</v>
      </c>
      <c r="G304" s="17">
        <f t="shared" si="13"/>
        <v>200.7999039308641</v>
      </c>
    </row>
    <row r="305" spans="1:7" s="10" customFormat="1" ht="30.75">
      <c r="A305" s="2" t="s">
        <v>445</v>
      </c>
      <c r="B305" s="3" t="s">
        <v>35</v>
      </c>
      <c r="C305" s="14">
        <v>0</v>
      </c>
      <c r="D305" s="14">
        <v>135589100</v>
      </c>
      <c r="E305" s="14">
        <v>0</v>
      </c>
      <c r="F305" s="17">
        <f t="shared" si="14"/>
        <v>0</v>
      </c>
      <c r="G305" s="17"/>
    </row>
    <row r="306" spans="1:7" s="10" customFormat="1" ht="62.25">
      <c r="A306" s="2" t="s">
        <v>881</v>
      </c>
      <c r="B306" s="15" t="s">
        <v>879</v>
      </c>
      <c r="C306" s="14">
        <f>C307</f>
        <v>98076300</v>
      </c>
      <c r="D306" s="14">
        <f>D307</f>
        <v>0</v>
      </c>
      <c r="E306" s="14">
        <f>E307</f>
        <v>0</v>
      </c>
      <c r="F306" s="17"/>
      <c r="G306" s="17">
        <f t="shared" si="13"/>
        <v>0</v>
      </c>
    </row>
    <row r="307" spans="1:7" s="10" customFormat="1" ht="62.25">
      <c r="A307" s="2" t="s">
        <v>882</v>
      </c>
      <c r="B307" s="15" t="s">
        <v>880</v>
      </c>
      <c r="C307" s="14">
        <v>98076300</v>
      </c>
      <c r="D307" s="14">
        <v>0</v>
      </c>
      <c r="E307" s="14">
        <v>0</v>
      </c>
      <c r="F307" s="17"/>
      <c r="G307" s="17">
        <f t="shared" si="13"/>
        <v>0</v>
      </c>
    </row>
    <row r="308" spans="1:7" s="10" customFormat="1" ht="46.5">
      <c r="A308" s="2" t="s">
        <v>446</v>
      </c>
      <c r="B308" s="3" t="s">
        <v>9</v>
      </c>
      <c r="C308" s="14">
        <v>0</v>
      </c>
      <c r="D308" s="14">
        <v>317813800</v>
      </c>
      <c r="E308" s="14">
        <v>86935033.43</v>
      </c>
      <c r="F308" s="17">
        <f t="shared" si="14"/>
        <v>27.354077585680674</v>
      </c>
      <c r="G308" s="17"/>
    </row>
    <row r="309" spans="1:7" s="10" customFormat="1" ht="62.25">
      <c r="A309" s="2" t="s">
        <v>668</v>
      </c>
      <c r="B309" s="3" t="s">
        <v>669</v>
      </c>
      <c r="C309" s="14">
        <f>C310</f>
        <v>0</v>
      </c>
      <c r="D309" s="14">
        <f>D310</f>
        <v>608940000</v>
      </c>
      <c r="E309" s="14">
        <f>E310</f>
        <v>158532801.59</v>
      </c>
      <c r="F309" s="17">
        <f t="shared" si="14"/>
        <v>26.03422366571419</v>
      </c>
      <c r="G309" s="17"/>
    </row>
    <row r="310" spans="1:7" s="10" customFormat="1" ht="65.25" customHeight="1">
      <c r="A310" s="2" t="s">
        <v>447</v>
      </c>
      <c r="B310" s="3" t="s">
        <v>11</v>
      </c>
      <c r="C310" s="14">
        <v>0</v>
      </c>
      <c r="D310" s="14">
        <v>608940000</v>
      </c>
      <c r="E310" s="14">
        <v>158532801.59</v>
      </c>
      <c r="F310" s="17">
        <f t="shared" si="14"/>
        <v>26.03422366571419</v>
      </c>
      <c r="G310" s="17"/>
    </row>
    <row r="311" spans="1:7" s="10" customFormat="1" ht="46.5">
      <c r="A311" s="2" t="s">
        <v>670</v>
      </c>
      <c r="B311" s="3" t="s">
        <v>671</v>
      </c>
      <c r="C311" s="14">
        <f>C312</f>
        <v>0</v>
      </c>
      <c r="D311" s="14">
        <f>D312</f>
        <v>628190100</v>
      </c>
      <c r="E311" s="14">
        <f>E312</f>
        <v>438443922.63</v>
      </c>
      <c r="F311" s="17">
        <f t="shared" si="14"/>
        <v>69.79478387672776</v>
      </c>
      <c r="G311" s="17"/>
    </row>
    <row r="312" spans="1:7" s="10" customFormat="1" ht="46.5">
      <c r="A312" s="2" t="s">
        <v>448</v>
      </c>
      <c r="B312" s="3" t="s">
        <v>33</v>
      </c>
      <c r="C312" s="14">
        <v>0</v>
      </c>
      <c r="D312" s="14">
        <v>628190100</v>
      </c>
      <c r="E312" s="14">
        <v>438443922.63</v>
      </c>
      <c r="F312" s="17">
        <f t="shared" si="14"/>
        <v>69.79478387672776</v>
      </c>
      <c r="G312" s="17"/>
    </row>
    <row r="313" spans="1:7" s="10" customFormat="1" ht="15">
      <c r="A313" s="19" t="s">
        <v>449</v>
      </c>
      <c r="B313" s="20" t="s">
        <v>38</v>
      </c>
      <c r="C313" s="13">
        <f>C314+C316+C318+C319+C320+C321+C323+C325+C327+C329+C330+C332+C334+C336+C338+C340+C342+C343+C345+C347+C349+C351+C353+C355</f>
        <v>3641637866.27</v>
      </c>
      <c r="D313" s="13">
        <f>D314+D316+D318+D319+D321+D323+D325+D327+D330+D332+D334+D336+D338+D340+D342+D343+D345+D347+D349+D351+D353+D355</f>
        <v>5087661700</v>
      </c>
      <c r="E313" s="13">
        <f>E314+E316+E318+E319+E321+E323+E325+E327+E330+E332+E334+E336+E338+E340+E342+E343+E345+E347+E349+E351+E353+E355</f>
        <v>3544022405.0999994</v>
      </c>
      <c r="F313" s="18">
        <f t="shared" si="14"/>
        <v>69.65916002433887</v>
      </c>
      <c r="G313" s="18">
        <f t="shared" si="13"/>
        <v>97.31946270456638</v>
      </c>
    </row>
    <row r="314" spans="1:7" s="10" customFormat="1" ht="30.75">
      <c r="A314" s="2" t="s">
        <v>672</v>
      </c>
      <c r="B314" s="3" t="s">
        <v>673</v>
      </c>
      <c r="C314" s="14">
        <f>C315</f>
        <v>18239700</v>
      </c>
      <c r="D314" s="14">
        <f>D315</f>
        <v>29937700</v>
      </c>
      <c r="E314" s="14">
        <f>E315</f>
        <v>22115117.66</v>
      </c>
      <c r="F314" s="17">
        <f t="shared" si="14"/>
        <v>73.87046319523543</v>
      </c>
      <c r="G314" s="17">
        <f t="shared" si="13"/>
        <v>121.24715680630713</v>
      </c>
    </row>
    <row r="315" spans="1:7" s="10" customFormat="1" ht="33.75" customHeight="1">
      <c r="A315" s="2" t="s">
        <v>450</v>
      </c>
      <c r="B315" s="3" t="s">
        <v>39</v>
      </c>
      <c r="C315" s="14">
        <v>18239700</v>
      </c>
      <c r="D315" s="14">
        <v>29937700</v>
      </c>
      <c r="E315" s="14">
        <v>22115117.66</v>
      </c>
      <c r="F315" s="17">
        <f t="shared" si="14"/>
        <v>73.87046319523543</v>
      </c>
      <c r="G315" s="17">
        <f t="shared" si="13"/>
        <v>121.24715680630713</v>
      </c>
    </row>
    <row r="316" spans="1:7" s="10" customFormat="1" ht="46.5">
      <c r="A316" s="2" t="s">
        <v>674</v>
      </c>
      <c r="B316" s="3" t="s">
        <v>675</v>
      </c>
      <c r="C316" s="14">
        <f>C317</f>
        <v>3095800</v>
      </c>
      <c r="D316" s="14">
        <f>D317</f>
        <v>423900</v>
      </c>
      <c r="E316" s="14">
        <f>E317</f>
        <v>192938</v>
      </c>
      <c r="F316" s="17">
        <f t="shared" si="14"/>
        <v>45.51497994810097</v>
      </c>
      <c r="G316" s="17">
        <f t="shared" si="13"/>
        <v>6.232250145358227</v>
      </c>
    </row>
    <row r="317" spans="1:7" s="10" customFormat="1" ht="46.5">
      <c r="A317" s="2" t="s">
        <v>451</v>
      </c>
      <c r="B317" s="3" t="s">
        <v>40</v>
      </c>
      <c r="C317" s="14">
        <v>3095800</v>
      </c>
      <c r="D317" s="14">
        <v>423900</v>
      </c>
      <c r="E317" s="14">
        <v>192938</v>
      </c>
      <c r="F317" s="17">
        <f t="shared" si="14"/>
        <v>45.51497994810097</v>
      </c>
      <c r="G317" s="17">
        <f t="shared" si="13"/>
        <v>6.232250145358227</v>
      </c>
    </row>
    <row r="318" spans="1:7" s="10" customFormat="1" ht="30.75">
      <c r="A318" s="2" t="s">
        <v>452</v>
      </c>
      <c r="B318" s="3" t="s">
        <v>41</v>
      </c>
      <c r="C318" s="14">
        <v>433872.94</v>
      </c>
      <c r="D318" s="14">
        <v>6354000</v>
      </c>
      <c r="E318" s="14">
        <v>2949990</v>
      </c>
      <c r="F318" s="17">
        <f t="shared" si="14"/>
        <v>46.42728989612842</v>
      </c>
      <c r="G318" s="17">
        <f t="shared" si="13"/>
        <v>679.9202549944691</v>
      </c>
    </row>
    <row r="319" spans="1:7" s="10" customFormat="1" ht="30.75">
      <c r="A319" s="2" t="s">
        <v>453</v>
      </c>
      <c r="B319" s="3" t="s">
        <v>42</v>
      </c>
      <c r="C319" s="14">
        <v>178415722.19</v>
      </c>
      <c r="D319" s="14">
        <v>314914100</v>
      </c>
      <c r="E319" s="14">
        <v>191575518.43</v>
      </c>
      <c r="F319" s="17">
        <f t="shared" si="14"/>
        <v>60.83421429208791</v>
      </c>
      <c r="G319" s="17">
        <f t="shared" si="13"/>
        <v>107.37591736785717</v>
      </c>
    </row>
    <row r="320" spans="1:7" s="10" customFormat="1" ht="46.5">
      <c r="A320" s="2" t="s">
        <v>884</v>
      </c>
      <c r="B320" s="15" t="s">
        <v>883</v>
      </c>
      <c r="C320" s="14">
        <v>252494284.01</v>
      </c>
      <c r="D320" s="14">
        <v>0</v>
      </c>
      <c r="E320" s="14">
        <v>0</v>
      </c>
      <c r="F320" s="17"/>
      <c r="G320" s="17">
        <f t="shared" si="13"/>
        <v>0</v>
      </c>
    </row>
    <row r="321" spans="1:7" s="10" customFormat="1" ht="78">
      <c r="A321" s="2" t="s">
        <v>676</v>
      </c>
      <c r="B321" s="3" t="s">
        <v>677</v>
      </c>
      <c r="C321" s="14">
        <f>C322</f>
        <v>38319120</v>
      </c>
      <c r="D321" s="14">
        <f>D322</f>
        <v>20085000</v>
      </c>
      <c r="E321" s="14">
        <f>E322</f>
        <v>19706976</v>
      </c>
      <c r="F321" s="17">
        <f t="shared" si="14"/>
        <v>98.1178790141897</v>
      </c>
      <c r="G321" s="17">
        <f t="shared" si="13"/>
        <v>51.42857142857142</v>
      </c>
    </row>
    <row r="322" spans="1:7" s="10" customFormat="1" ht="83.25" customHeight="1">
      <c r="A322" s="2" t="s">
        <v>454</v>
      </c>
      <c r="B322" s="3" t="s">
        <v>249</v>
      </c>
      <c r="C322" s="14">
        <v>38319120</v>
      </c>
      <c r="D322" s="14">
        <v>20085000</v>
      </c>
      <c r="E322" s="14">
        <v>19706976</v>
      </c>
      <c r="F322" s="17">
        <f t="shared" si="14"/>
        <v>98.1178790141897</v>
      </c>
      <c r="G322" s="17">
        <f t="shared" si="13"/>
        <v>51.42857142857142</v>
      </c>
    </row>
    <row r="323" spans="1:7" s="10" customFormat="1" ht="46.5">
      <c r="A323" s="2" t="s">
        <v>678</v>
      </c>
      <c r="B323" s="3" t="s">
        <v>679</v>
      </c>
      <c r="C323" s="14">
        <f>C324</f>
        <v>2189664</v>
      </c>
      <c r="D323" s="14">
        <f>D324</f>
        <v>9155200</v>
      </c>
      <c r="E323" s="14">
        <f>E324</f>
        <v>8758656</v>
      </c>
      <c r="F323" s="17">
        <f t="shared" si="14"/>
        <v>95.66864732610976</v>
      </c>
      <c r="G323" s="17">
        <f t="shared" si="13"/>
        <v>400</v>
      </c>
    </row>
    <row r="324" spans="1:7" s="10" customFormat="1" ht="50.25" customHeight="1">
      <c r="A324" s="2" t="s">
        <v>455</v>
      </c>
      <c r="B324" s="3" t="s">
        <v>43</v>
      </c>
      <c r="C324" s="14">
        <v>2189664</v>
      </c>
      <c r="D324" s="14">
        <v>9155200</v>
      </c>
      <c r="E324" s="14">
        <v>8758656</v>
      </c>
      <c r="F324" s="17">
        <f t="shared" si="14"/>
        <v>95.66864732610976</v>
      </c>
      <c r="G324" s="17">
        <f t="shared" si="13"/>
        <v>400</v>
      </c>
    </row>
    <row r="325" spans="1:7" s="10" customFormat="1" ht="46.5">
      <c r="A325" s="2" t="s">
        <v>680</v>
      </c>
      <c r="B325" s="3" t="s">
        <v>681</v>
      </c>
      <c r="C325" s="14">
        <f>C326</f>
        <v>1646017859.5</v>
      </c>
      <c r="D325" s="14">
        <f>D326</f>
        <v>2180582300</v>
      </c>
      <c r="E325" s="14">
        <f>E326</f>
        <v>1366513861.93</v>
      </c>
      <c r="F325" s="17">
        <f t="shared" si="14"/>
        <v>62.66738301645391</v>
      </c>
      <c r="G325" s="17">
        <f aca="true" t="shared" si="15" ref="G325:G381">E325/C325*100</f>
        <v>83.01938244735067</v>
      </c>
    </row>
    <row r="326" spans="1:7" s="10" customFormat="1" ht="46.5">
      <c r="A326" s="2" t="s">
        <v>456</v>
      </c>
      <c r="B326" s="3" t="s">
        <v>44</v>
      </c>
      <c r="C326" s="14">
        <v>1646017859.5</v>
      </c>
      <c r="D326" s="14">
        <v>2180582300</v>
      </c>
      <c r="E326" s="14">
        <v>1366513861.93</v>
      </c>
      <c r="F326" s="17">
        <f t="shared" si="14"/>
        <v>62.66738301645391</v>
      </c>
      <c r="G326" s="17">
        <f t="shared" si="15"/>
        <v>83.01938244735067</v>
      </c>
    </row>
    <row r="327" spans="1:7" s="10" customFormat="1" ht="50.25" customHeight="1">
      <c r="A327" s="2" t="s">
        <v>682</v>
      </c>
      <c r="B327" s="3" t="s">
        <v>683</v>
      </c>
      <c r="C327" s="14">
        <f>C328</f>
        <v>3831912</v>
      </c>
      <c r="D327" s="14">
        <f>D328</f>
        <v>6083600</v>
      </c>
      <c r="E327" s="14">
        <f>E328</f>
        <v>6021576</v>
      </c>
      <c r="F327" s="17">
        <f t="shared" si="14"/>
        <v>98.98047208889473</v>
      </c>
      <c r="G327" s="17">
        <f t="shared" si="15"/>
        <v>157.14285714285714</v>
      </c>
    </row>
    <row r="328" spans="1:7" s="10" customFormat="1" ht="62.25">
      <c r="A328" s="2" t="s">
        <v>457</v>
      </c>
      <c r="B328" s="3" t="s">
        <v>45</v>
      </c>
      <c r="C328" s="14">
        <v>3831912</v>
      </c>
      <c r="D328" s="14">
        <v>6083600</v>
      </c>
      <c r="E328" s="14">
        <v>6021576</v>
      </c>
      <c r="F328" s="17">
        <f t="shared" si="14"/>
        <v>98.98047208889473</v>
      </c>
      <c r="G328" s="17">
        <f t="shared" si="15"/>
        <v>157.14285714285714</v>
      </c>
    </row>
    <row r="329" spans="1:7" s="10" customFormat="1" ht="62.25">
      <c r="A329" s="2" t="s">
        <v>886</v>
      </c>
      <c r="B329" s="15" t="s">
        <v>885</v>
      </c>
      <c r="C329" s="14">
        <v>22145051.35</v>
      </c>
      <c r="D329" s="14">
        <v>0</v>
      </c>
      <c r="E329" s="14">
        <v>0</v>
      </c>
      <c r="F329" s="17"/>
      <c r="G329" s="17">
        <f t="shared" si="15"/>
        <v>0</v>
      </c>
    </row>
    <row r="330" spans="1:7" s="10" customFormat="1" ht="46.5">
      <c r="A330" s="2" t="s">
        <v>684</v>
      </c>
      <c r="B330" s="3" t="s">
        <v>685</v>
      </c>
      <c r="C330" s="14">
        <f>C331</f>
        <v>59275860.57</v>
      </c>
      <c r="D330" s="14">
        <f>D331</f>
        <v>88000100</v>
      </c>
      <c r="E330" s="14">
        <f>E331</f>
        <v>62439074.73</v>
      </c>
      <c r="F330" s="17">
        <f t="shared" si="14"/>
        <v>70.95341338248478</v>
      </c>
      <c r="G330" s="17">
        <f t="shared" si="15"/>
        <v>105.33642890981649</v>
      </c>
    </row>
    <row r="331" spans="1:7" s="10" customFormat="1" ht="62.25">
      <c r="A331" s="2" t="s">
        <v>458</v>
      </c>
      <c r="B331" s="3" t="s">
        <v>46</v>
      </c>
      <c r="C331" s="14">
        <v>59275860.57</v>
      </c>
      <c r="D331" s="14">
        <v>88000100</v>
      </c>
      <c r="E331" s="14">
        <v>62439074.73</v>
      </c>
      <c r="F331" s="17">
        <f t="shared" si="14"/>
        <v>70.95341338248478</v>
      </c>
      <c r="G331" s="17">
        <f t="shared" si="15"/>
        <v>105.33642890981649</v>
      </c>
    </row>
    <row r="332" spans="1:7" s="10" customFormat="1" ht="46.5">
      <c r="A332" s="2" t="s">
        <v>686</v>
      </c>
      <c r="B332" s="3" t="s">
        <v>687</v>
      </c>
      <c r="C332" s="14">
        <f>C333</f>
        <v>34588.62</v>
      </c>
      <c r="D332" s="14">
        <f>D333</f>
        <v>121900</v>
      </c>
      <c r="E332" s="14">
        <f>E333</f>
        <v>36076.05</v>
      </c>
      <c r="F332" s="17">
        <f t="shared" si="14"/>
        <v>29.594790812141103</v>
      </c>
      <c r="G332" s="17">
        <f t="shared" si="15"/>
        <v>104.30034502677469</v>
      </c>
    </row>
    <row r="333" spans="1:7" s="10" customFormat="1" ht="46.5">
      <c r="A333" s="2" t="s">
        <v>459</v>
      </c>
      <c r="B333" s="3" t="s">
        <v>47</v>
      </c>
      <c r="C333" s="14">
        <v>34588.62</v>
      </c>
      <c r="D333" s="14">
        <v>121900</v>
      </c>
      <c r="E333" s="14">
        <v>36076.05</v>
      </c>
      <c r="F333" s="17">
        <f t="shared" si="14"/>
        <v>29.594790812141103</v>
      </c>
      <c r="G333" s="17">
        <f t="shared" si="15"/>
        <v>104.30034502677469</v>
      </c>
    </row>
    <row r="334" spans="1:7" s="10" customFormat="1" ht="30.75">
      <c r="A334" s="2" t="s">
        <v>688</v>
      </c>
      <c r="B334" s="3" t="s">
        <v>689</v>
      </c>
      <c r="C334" s="14">
        <f>C335</f>
        <v>510159417.9</v>
      </c>
      <c r="D334" s="14">
        <f>D335</f>
        <v>851586400</v>
      </c>
      <c r="E334" s="14">
        <f>E335</f>
        <v>539583792.4</v>
      </c>
      <c r="F334" s="17">
        <f t="shared" si="14"/>
        <v>63.362189955123746</v>
      </c>
      <c r="G334" s="17">
        <f t="shared" si="15"/>
        <v>105.76768231019263</v>
      </c>
    </row>
    <row r="335" spans="1:7" s="10" customFormat="1" ht="30.75">
      <c r="A335" s="2" t="s">
        <v>460</v>
      </c>
      <c r="B335" s="3" t="s">
        <v>48</v>
      </c>
      <c r="C335" s="14">
        <v>510159417.9</v>
      </c>
      <c r="D335" s="14">
        <v>851586400</v>
      </c>
      <c r="E335" s="14">
        <v>539583792.4</v>
      </c>
      <c r="F335" s="17">
        <f t="shared" si="14"/>
        <v>63.362189955123746</v>
      </c>
      <c r="G335" s="17">
        <f t="shared" si="15"/>
        <v>105.76768231019263</v>
      </c>
    </row>
    <row r="336" spans="1:7" s="10" customFormat="1" ht="30.75">
      <c r="A336" s="2" t="s">
        <v>690</v>
      </c>
      <c r="B336" s="3" t="s">
        <v>691</v>
      </c>
      <c r="C336" s="14">
        <f>C337</f>
        <v>4537250</v>
      </c>
      <c r="D336" s="14">
        <f>D337</f>
        <v>9991600</v>
      </c>
      <c r="E336" s="14">
        <f>E337</f>
        <v>3640798.99</v>
      </c>
      <c r="F336" s="17">
        <f t="shared" si="14"/>
        <v>36.43859832259098</v>
      </c>
      <c r="G336" s="17">
        <f t="shared" si="15"/>
        <v>80.24241533968815</v>
      </c>
    </row>
    <row r="337" spans="1:7" s="10" customFormat="1" ht="46.5">
      <c r="A337" s="2" t="s">
        <v>461</v>
      </c>
      <c r="B337" s="3" t="s">
        <v>49</v>
      </c>
      <c r="C337" s="14">
        <v>4537250</v>
      </c>
      <c r="D337" s="14">
        <v>9991600</v>
      </c>
      <c r="E337" s="14">
        <v>3640798.99</v>
      </c>
      <c r="F337" s="17">
        <f t="shared" si="14"/>
        <v>36.43859832259098</v>
      </c>
      <c r="G337" s="17">
        <f t="shared" si="15"/>
        <v>80.24241533968815</v>
      </c>
    </row>
    <row r="338" spans="1:7" s="10" customFormat="1" ht="51" customHeight="1">
      <c r="A338" s="2" t="s">
        <v>692</v>
      </c>
      <c r="B338" s="3" t="s">
        <v>693</v>
      </c>
      <c r="C338" s="14">
        <f>C339</f>
        <v>4069337.48</v>
      </c>
      <c r="D338" s="14">
        <f>D339</f>
        <v>9940100</v>
      </c>
      <c r="E338" s="14">
        <f>E339</f>
        <v>3441783.48</v>
      </c>
      <c r="F338" s="17">
        <f t="shared" si="14"/>
        <v>34.625239987525276</v>
      </c>
      <c r="G338" s="17">
        <f t="shared" si="15"/>
        <v>84.57847246426954</v>
      </c>
    </row>
    <row r="339" spans="1:7" s="10" customFormat="1" ht="62.25">
      <c r="A339" s="2" t="s">
        <v>462</v>
      </c>
      <c r="B339" s="3" t="s">
        <v>50</v>
      </c>
      <c r="C339" s="14">
        <v>4069337.48</v>
      </c>
      <c r="D339" s="14">
        <v>9940100</v>
      </c>
      <c r="E339" s="14">
        <v>3441783.48</v>
      </c>
      <c r="F339" s="17">
        <f t="shared" si="14"/>
        <v>34.625239987525276</v>
      </c>
      <c r="G339" s="17">
        <f t="shared" si="15"/>
        <v>84.57847246426954</v>
      </c>
    </row>
    <row r="340" spans="1:7" s="10" customFormat="1" ht="46.5">
      <c r="A340" s="2" t="s">
        <v>694</v>
      </c>
      <c r="B340" s="3" t="s">
        <v>695</v>
      </c>
      <c r="C340" s="14">
        <f>C341</f>
        <v>48095.31</v>
      </c>
      <c r="D340" s="14">
        <f>D341</f>
        <v>164100</v>
      </c>
      <c r="E340" s="14">
        <f>E341</f>
        <v>58415.96</v>
      </c>
      <c r="F340" s="17">
        <f t="shared" si="14"/>
        <v>35.597781840341256</v>
      </c>
      <c r="G340" s="17">
        <f t="shared" si="15"/>
        <v>121.45874514583647</v>
      </c>
    </row>
    <row r="341" spans="1:7" s="10" customFormat="1" ht="46.5">
      <c r="A341" s="2" t="s">
        <v>463</v>
      </c>
      <c r="B341" s="3" t="s">
        <v>229</v>
      </c>
      <c r="C341" s="14">
        <v>48095.31</v>
      </c>
      <c r="D341" s="14">
        <v>164100</v>
      </c>
      <c r="E341" s="14">
        <v>58415.96</v>
      </c>
      <c r="F341" s="17">
        <f t="shared" si="14"/>
        <v>35.597781840341256</v>
      </c>
      <c r="G341" s="17">
        <f t="shared" si="15"/>
        <v>121.45874514583647</v>
      </c>
    </row>
    <row r="342" spans="1:7" s="10" customFormat="1" ht="46.5">
      <c r="A342" s="2" t="s">
        <v>464</v>
      </c>
      <c r="B342" s="3" t="s">
        <v>51</v>
      </c>
      <c r="C342" s="14">
        <v>192781258.96</v>
      </c>
      <c r="D342" s="14">
        <v>404048700</v>
      </c>
      <c r="E342" s="14">
        <v>320587309.89</v>
      </c>
      <c r="F342" s="17">
        <f t="shared" si="14"/>
        <v>79.34373007263727</v>
      </c>
      <c r="G342" s="17">
        <f t="shared" si="15"/>
        <v>166.29588976619266</v>
      </c>
    </row>
    <row r="343" spans="1:7" s="10" customFormat="1" ht="66.75" customHeight="1">
      <c r="A343" s="2" t="s">
        <v>696</v>
      </c>
      <c r="B343" s="3" t="s">
        <v>697</v>
      </c>
      <c r="C343" s="14">
        <f>C344</f>
        <v>332262016.38</v>
      </c>
      <c r="D343" s="14">
        <f>D344</f>
        <v>529894400</v>
      </c>
      <c r="E343" s="14">
        <f>E344</f>
        <v>318244535.56</v>
      </c>
      <c r="F343" s="17">
        <f t="shared" si="14"/>
        <v>60.05810507904972</v>
      </c>
      <c r="G343" s="17">
        <f t="shared" si="15"/>
        <v>95.78119672759449</v>
      </c>
    </row>
    <row r="344" spans="1:7" s="10" customFormat="1" ht="78">
      <c r="A344" s="2" t="s">
        <v>465</v>
      </c>
      <c r="B344" s="3" t="s">
        <v>52</v>
      </c>
      <c r="C344" s="14">
        <v>332262016.38</v>
      </c>
      <c r="D344" s="14">
        <v>529894400</v>
      </c>
      <c r="E344" s="14">
        <v>318244535.56</v>
      </c>
      <c r="F344" s="17">
        <f t="shared" si="14"/>
        <v>60.05810507904972</v>
      </c>
      <c r="G344" s="17">
        <f t="shared" si="15"/>
        <v>95.78119672759449</v>
      </c>
    </row>
    <row r="345" spans="1:7" s="10" customFormat="1" ht="15">
      <c r="A345" s="2" t="s">
        <v>698</v>
      </c>
      <c r="B345" s="3" t="s">
        <v>699</v>
      </c>
      <c r="C345" s="14">
        <f>C346</f>
        <v>0</v>
      </c>
      <c r="D345" s="14">
        <f>D346</f>
        <v>10195700</v>
      </c>
      <c r="E345" s="14">
        <f>E346</f>
        <v>7854799.3</v>
      </c>
      <c r="F345" s="17">
        <f t="shared" si="14"/>
        <v>77.04031405396393</v>
      </c>
      <c r="G345" s="17"/>
    </row>
    <row r="346" spans="1:7" s="10" customFormat="1" ht="30.75">
      <c r="A346" s="2" t="s">
        <v>466</v>
      </c>
      <c r="B346" s="3" t="s">
        <v>53</v>
      </c>
      <c r="C346" s="14">
        <v>0</v>
      </c>
      <c r="D346" s="14">
        <v>10195700</v>
      </c>
      <c r="E346" s="14">
        <v>7854799.3</v>
      </c>
      <c r="F346" s="17">
        <f t="shared" si="14"/>
        <v>77.04031405396393</v>
      </c>
      <c r="G346" s="17"/>
    </row>
    <row r="347" spans="1:7" s="10" customFormat="1" ht="62.25">
      <c r="A347" s="2" t="s">
        <v>700</v>
      </c>
      <c r="B347" s="3" t="s">
        <v>701</v>
      </c>
      <c r="C347" s="14">
        <f>C348</f>
        <v>0</v>
      </c>
      <c r="D347" s="14">
        <f>D348</f>
        <v>9240600</v>
      </c>
      <c r="E347" s="14">
        <f>E348</f>
        <v>9240600</v>
      </c>
      <c r="F347" s="17">
        <f t="shared" si="14"/>
        <v>100</v>
      </c>
      <c r="G347" s="17"/>
    </row>
    <row r="348" spans="1:7" s="10" customFormat="1" ht="62.25">
      <c r="A348" s="2" t="s">
        <v>467</v>
      </c>
      <c r="B348" s="3" t="s">
        <v>54</v>
      </c>
      <c r="C348" s="14">
        <v>0</v>
      </c>
      <c r="D348" s="14">
        <v>9240600</v>
      </c>
      <c r="E348" s="14">
        <v>9240600</v>
      </c>
      <c r="F348" s="17">
        <f t="shared" si="14"/>
        <v>100</v>
      </c>
      <c r="G348" s="17"/>
    </row>
    <row r="349" spans="1:7" s="10" customFormat="1" ht="51.75" customHeight="1">
      <c r="A349" s="2" t="s">
        <v>702</v>
      </c>
      <c r="B349" s="3" t="s">
        <v>703</v>
      </c>
      <c r="C349" s="14">
        <f>C350</f>
        <v>0</v>
      </c>
      <c r="D349" s="14">
        <f>D350</f>
        <v>44224800</v>
      </c>
      <c r="E349" s="14">
        <f>E350</f>
        <v>44224800</v>
      </c>
      <c r="F349" s="17">
        <f t="shared" si="14"/>
        <v>100</v>
      </c>
      <c r="G349" s="17"/>
    </row>
    <row r="350" spans="1:7" s="10" customFormat="1" ht="62.25">
      <c r="A350" s="2" t="s">
        <v>468</v>
      </c>
      <c r="B350" s="3" t="s">
        <v>55</v>
      </c>
      <c r="C350" s="14">
        <v>0</v>
      </c>
      <c r="D350" s="14">
        <v>44224800</v>
      </c>
      <c r="E350" s="14">
        <v>44224800</v>
      </c>
      <c r="F350" s="17">
        <f t="shared" si="14"/>
        <v>100</v>
      </c>
      <c r="G350" s="17"/>
    </row>
    <row r="351" spans="1:7" s="10" customFormat="1" ht="78">
      <c r="A351" s="2" t="s">
        <v>704</v>
      </c>
      <c r="B351" s="3" t="s">
        <v>705</v>
      </c>
      <c r="C351" s="14">
        <f>C352</f>
        <v>221928679.48</v>
      </c>
      <c r="D351" s="14">
        <f>D352</f>
        <v>226383100</v>
      </c>
      <c r="E351" s="14">
        <f>E352</f>
        <v>212560231.7</v>
      </c>
      <c r="F351" s="17">
        <f t="shared" si="14"/>
        <v>93.89403701071325</v>
      </c>
      <c r="G351" s="17">
        <f t="shared" si="15"/>
        <v>95.7786223024662</v>
      </c>
    </row>
    <row r="352" spans="1:7" s="10" customFormat="1" ht="81" customHeight="1">
      <c r="A352" s="2" t="s">
        <v>469</v>
      </c>
      <c r="B352" s="3" t="s">
        <v>230</v>
      </c>
      <c r="C352" s="14">
        <v>221928679.48</v>
      </c>
      <c r="D352" s="14">
        <v>226383100</v>
      </c>
      <c r="E352" s="14">
        <v>212560231.7</v>
      </c>
      <c r="F352" s="17">
        <f t="shared" si="14"/>
        <v>93.89403701071325</v>
      </c>
      <c r="G352" s="17">
        <f t="shared" si="15"/>
        <v>95.7786223024662</v>
      </c>
    </row>
    <row r="353" spans="1:7" s="10" customFormat="1" ht="30.75">
      <c r="A353" s="2" t="s">
        <v>706</v>
      </c>
      <c r="B353" s="3" t="s">
        <v>707</v>
      </c>
      <c r="C353" s="14">
        <f>C354</f>
        <v>81437373.84</v>
      </c>
      <c r="D353" s="14">
        <f>D354</f>
        <v>209611000</v>
      </c>
      <c r="E353" s="14">
        <f>E354</f>
        <v>315836478.26</v>
      </c>
      <c r="F353" s="17">
        <f t="shared" si="14"/>
        <v>150.67743499148423</v>
      </c>
      <c r="G353" s="17">
        <f t="shared" si="15"/>
        <v>387.8274352025691</v>
      </c>
    </row>
    <row r="354" spans="1:7" s="10" customFormat="1" ht="30.75">
      <c r="A354" s="2" t="s">
        <v>470</v>
      </c>
      <c r="B354" s="3" t="s">
        <v>231</v>
      </c>
      <c r="C354" s="14">
        <v>81437373.84</v>
      </c>
      <c r="D354" s="14">
        <v>209611000</v>
      </c>
      <c r="E354" s="14">
        <v>315836478.26</v>
      </c>
      <c r="F354" s="17">
        <f t="shared" si="14"/>
        <v>150.67743499148423</v>
      </c>
      <c r="G354" s="17">
        <f t="shared" si="15"/>
        <v>387.8274352025691</v>
      </c>
    </row>
    <row r="355" spans="1:7" s="10" customFormat="1" ht="30.75">
      <c r="A355" s="2" t="s">
        <v>471</v>
      </c>
      <c r="B355" s="3" t="s">
        <v>56</v>
      </c>
      <c r="C355" s="14">
        <v>69921001.74</v>
      </c>
      <c r="D355" s="14">
        <v>126723400</v>
      </c>
      <c r="E355" s="14">
        <v>88439074.76</v>
      </c>
      <c r="F355" s="17">
        <f aca="true" t="shared" si="16" ref="F355:F438">E355/D355*100</f>
        <v>69.78906402448168</v>
      </c>
      <c r="G355" s="17">
        <f t="shared" si="15"/>
        <v>126.48427877057473</v>
      </c>
    </row>
    <row r="356" spans="1:7" ht="15">
      <c r="A356" s="19" t="s">
        <v>472</v>
      </c>
      <c r="B356" s="20" t="s">
        <v>0</v>
      </c>
      <c r="C356" s="13">
        <f>C357+C358+C359+C360+C361+C363+C365+C366+C368+C370+C372+C374+C376+C378+C380+C382+C384+C386+C388+C390+C392</f>
        <v>2722041703.15</v>
      </c>
      <c r="D356" s="13">
        <f>D357+D359+D360+D361+D363+D365+D366+D368+D370+D372+D374+D376+D378+D380+D382+D384+D386+D388</f>
        <v>9633258236</v>
      </c>
      <c r="E356" s="13">
        <f>E357+E358+E359+E360+E361+E363+E365+E366+E368+E370+E372+E374+E376+E378+E380+E382+E384+E386+E388</f>
        <v>7097654813.86</v>
      </c>
      <c r="F356" s="18">
        <f t="shared" si="16"/>
        <v>73.67865201968411</v>
      </c>
      <c r="G356" s="18">
        <f t="shared" si="15"/>
        <v>260.7474678160314</v>
      </c>
    </row>
    <row r="357" spans="1:7" ht="46.5">
      <c r="A357" s="2" t="s">
        <v>473</v>
      </c>
      <c r="B357" s="3" t="s">
        <v>232</v>
      </c>
      <c r="C357" s="14">
        <v>37500</v>
      </c>
      <c r="D357" s="14">
        <v>24000</v>
      </c>
      <c r="E357" s="14">
        <v>42200</v>
      </c>
      <c r="F357" s="17">
        <f t="shared" si="16"/>
        <v>175.83333333333334</v>
      </c>
      <c r="G357" s="17">
        <f t="shared" si="15"/>
        <v>112.53333333333333</v>
      </c>
    </row>
    <row r="358" spans="1:7" ht="30.75">
      <c r="A358" s="2" t="s">
        <v>816</v>
      </c>
      <c r="B358" s="3" t="s">
        <v>817</v>
      </c>
      <c r="C358" s="14">
        <v>500000</v>
      </c>
      <c r="D358" s="14">
        <v>0</v>
      </c>
      <c r="E358" s="14">
        <v>1200000</v>
      </c>
      <c r="F358" s="17"/>
      <c r="G358" s="17">
        <f t="shared" si="15"/>
        <v>240</v>
      </c>
    </row>
    <row r="359" spans="1:7" ht="46.5">
      <c r="A359" s="2" t="s">
        <v>474</v>
      </c>
      <c r="B359" s="3" t="s">
        <v>250</v>
      </c>
      <c r="C359" s="14">
        <v>5736671.85</v>
      </c>
      <c r="D359" s="14">
        <v>11646124</v>
      </c>
      <c r="E359" s="14">
        <v>6780477.47</v>
      </c>
      <c r="F359" s="17">
        <f t="shared" si="16"/>
        <v>58.22089366384902</v>
      </c>
      <c r="G359" s="17">
        <f t="shared" si="15"/>
        <v>118.19531685431859</v>
      </c>
    </row>
    <row r="360" spans="1:7" ht="46.5">
      <c r="A360" s="2" t="s">
        <v>475</v>
      </c>
      <c r="B360" s="3" t="s">
        <v>251</v>
      </c>
      <c r="C360" s="14">
        <v>2889331.3</v>
      </c>
      <c r="D360" s="14">
        <v>4853912</v>
      </c>
      <c r="E360" s="14">
        <v>2600639.65</v>
      </c>
      <c r="F360" s="17">
        <f t="shared" si="16"/>
        <v>53.57822000069222</v>
      </c>
      <c r="G360" s="17">
        <f t="shared" si="15"/>
        <v>90.00835764316817</v>
      </c>
    </row>
    <row r="361" spans="1:7" ht="62.25">
      <c r="A361" s="2" t="s">
        <v>708</v>
      </c>
      <c r="B361" s="3" t="s">
        <v>709</v>
      </c>
      <c r="C361" s="14">
        <f>C362</f>
        <v>0</v>
      </c>
      <c r="D361" s="14">
        <f>D362</f>
        <v>286345000</v>
      </c>
      <c r="E361" s="14">
        <f>E362</f>
        <v>179367666.37</v>
      </c>
      <c r="F361" s="17">
        <f t="shared" si="16"/>
        <v>62.640404536485704</v>
      </c>
      <c r="G361" s="17"/>
    </row>
    <row r="362" spans="1:7" ht="62.25">
      <c r="A362" s="2" t="s">
        <v>476</v>
      </c>
      <c r="B362" s="3" t="s">
        <v>233</v>
      </c>
      <c r="C362" s="14">
        <v>0</v>
      </c>
      <c r="D362" s="14">
        <v>286345000</v>
      </c>
      <c r="E362" s="14">
        <v>179367666.37</v>
      </c>
      <c r="F362" s="17">
        <f t="shared" si="16"/>
        <v>62.640404536485704</v>
      </c>
      <c r="G362" s="17"/>
    </row>
    <row r="363" spans="1:7" ht="30.75">
      <c r="A363" s="2" t="s">
        <v>710</v>
      </c>
      <c r="B363" s="3" t="s">
        <v>711</v>
      </c>
      <c r="C363" s="14">
        <f>C364</f>
        <v>109594300</v>
      </c>
      <c r="D363" s="14">
        <f>D364</f>
        <v>85892800</v>
      </c>
      <c r="E363" s="14">
        <f>E364</f>
        <v>85632870</v>
      </c>
      <c r="F363" s="17">
        <f t="shared" si="16"/>
        <v>99.69737859285063</v>
      </c>
      <c r="G363" s="17">
        <f t="shared" si="15"/>
        <v>78.13624431197607</v>
      </c>
    </row>
    <row r="364" spans="1:7" ht="46.5">
      <c r="A364" s="2" t="s">
        <v>477</v>
      </c>
      <c r="B364" s="3" t="s">
        <v>57</v>
      </c>
      <c r="C364" s="14">
        <v>109594300</v>
      </c>
      <c r="D364" s="14">
        <v>85892800</v>
      </c>
      <c r="E364" s="14">
        <v>85632870</v>
      </c>
      <c r="F364" s="17">
        <f t="shared" si="16"/>
        <v>99.69737859285063</v>
      </c>
      <c r="G364" s="17">
        <f t="shared" si="15"/>
        <v>78.13624431197607</v>
      </c>
    </row>
    <row r="365" spans="1:7" ht="93">
      <c r="A365" s="2" t="s">
        <v>478</v>
      </c>
      <c r="B365" s="3" t="s">
        <v>63</v>
      </c>
      <c r="C365" s="14">
        <v>0</v>
      </c>
      <c r="D365" s="14">
        <v>322732100</v>
      </c>
      <c r="E365" s="14">
        <v>322732100</v>
      </c>
      <c r="F365" s="17">
        <f t="shared" si="16"/>
        <v>100</v>
      </c>
      <c r="G365" s="17"/>
    </row>
    <row r="366" spans="1:7" ht="51" customHeight="1">
      <c r="A366" s="2" t="s">
        <v>712</v>
      </c>
      <c r="B366" s="3" t="s">
        <v>713</v>
      </c>
      <c r="C366" s="14">
        <f>C367</f>
        <v>0</v>
      </c>
      <c r="D366" s="14">
        <f>D367</f>
        <v>44547000</v>
      </c>
      <c r="E366" s="14">
        <f>E367</f>
        <v>44547000</v>
      </c>
      <c r="F366" s="17">
        <f t="shared" si="16"/>
        <v>100</v>
      </c>
      <c r="G366" s="17"/>
    </row>
    <row r="367" spans="1:7" ht="62.25">
      <c r="A367" s="2" t="s">
        <v>479</v>
      </c>
      <c r="B367" s="3" t="s">
        <v>58</v>
      </c>
      <c r="C367" s="14">
        <v>0</v>
      </c>
      <c r="D367" s="14">
        <v>44547000</v>
      </c>
      <c r="E367" s="14">
        <v>44547000</v>
      </c>
      <c r="F367" s="17">
        <f t="shared" si="16"/>
        <v>100</v>
      </c>
      <c r="G367" s="17"/>
    </row>
    <row r="368" spans="1:7" ht="35.25" customHeight="1">
      <c r="A368" s="2" t="s">
        <v>714</v>
      </c>
      <c r="B368" s="3" t="s">
        <v>715</v>
      </c>
      <c r="C368" s="14">
        <f>C369</f>
        <v>0</v>
      </c>
      <c r="D368" s="14">
        <f>D369</f>
        <v>151930300</v>
      </c>
      <c r="E368" s="14">
        <f>E369</f>
        <v>151930300</v>
      </c>
      <c r="F368" s="17">
        <f t="shared" si="16"/>
        <v>100</v>
      </c>
      <c r="G368" s="17"/>
    </row>
    <row r="369" spans="1:7" ht="46.5">
      <c r="A369" s="2" t="s">
        <v>480</v>
      </c>
      <c r="B369" s="3" t="s">
        <v>59</v>
      </c>
      <c r="C369" s="14">
        <v>0</v>
      </c>
      <c r="D369" s="14">
        <v>151930300</v>
      </c>
      <c r="E369" s="14">
        <v>151930300</v>
      </c>
      <c r="F369" s="17">
        <f t="shared" si="16"/>
        <v>100</v>
      </c>
      <c r="G369" s="17"/>
    </row>
    <row r="370" spans="1:7" ht="46.5">
      <c r="A370" s="2" t="s">
        <v>716</v>
      </c>
      <c r="B370" s="3" t="s">
        <v>717</v>
      </c>
      <c r="C370" s="14">
        <f>C371</f>
        <v>0</v>
      </c>
      <c r="D370" s="14">
        <f>D371</f>
        <v>10251000</v>
      </c>
      <c r="E370" s="14">
        <f>E371</f>
        <v>2520726</v>
      </c>
      <c r="F370" s="17">
        <f t="shared" si="16"/>
        <v>24.590049751243782</v>
      </c>
      <c r="G370" s="17"/>
    </row>
    <row r="371" spans="1:7" ht="62.25">
      <c r="A371" s="2" t="s">
        <v>481</v>
      </c>
      <c r="B371" s="3" t="s">
        <v>252</v>
      </c>
      <c r="C371" s="14">
        <v>0</v>
      </c>
      <c r="D371" s="14">
        <v>10251000</v>
      </c>
      <c r="E371" s="14">
        <v>2520726</v>
      </c>
      <c r="F371" s="17">
        <f t="shared" si="16"/>
        <v>24.590049751243782</v>
      </c>
      <c r="G371" s="17"/>
    </row>
    <row r="372" spans="1:7" ht="129" customHeight="1">
      <c r="A372" s="2" t="s">
        <v>718</v>
      </c>
      <c r="B372" s="3" t="s">
        <v>719</v>
      </c>
      <c r="C372" s="14">
        <f>C373</f>
        <v>0</v>
      </c>
      <c r="D372" s="14">
        <f>D373</f>
        <v>3678300</v>
      </c>
      <c r="E372" s="14">
        <f>E373</f>
        <v>2452200</v>
      </c>
      <c r="F372" s="17">
        <f t="shared" si="16"/>
        <v>66.66666666666666</v>
      </c>
      <c r="G372" s="17"/>
    </row>
    <row r="373" spans="1:7" ht="129" customHeight="1">
      <c r="A373" s="2" t="s">
        <v>482</v>
      </c>
      <c r="B373" s="3" t="s">
        <v>60</v>
      </c>
      <c r="C373" s="14">
        <v>0</v>
      </c>
      <c r="D373" s="14">
        <v>3678300</v>
      </c>
      <c r="E373" s="14">
        <v>2452200</v>
      </c>
      <c r="F373" s="17">
        <f t="shared" si="16"/>
        <v>66.66666666666666</v>
      </c>
      <c r="G373" s="17"/>
    </row>
    <row r="374" spans="1:7" ht="17.25" customHeight="1">
      <c r="A374" s="2" t="s">
        <v>720</v>
      </c>
      <c r="B374" s="3" t="s">
        <v>721</v>
      </c>
      <c r="C374" s="14">
        <f>C375</f>
        <v>0</v>
      </c>
      <c r="D374" s="14">
        <f>D375</f>
        <v>33437600</v>
      </c>
      <c r="E374" s="14">
        <f>E375</f>
        <v>33437112.81</v>
      </c>
      <c r="F374" s="17">
        <f t="shared" si="16"/>
        <v>99.99854298753499</v>
      </c>
      <c r="G374" s="17"/>
    </row>
    <row r="375" spans="1:7" ht="30.75">
      <c r="A375" s="2" t="s">
        <v>483</v>
      </c>
      <c r="B375" s="3" t="s">
        <v>61</v>
      </c>
      <c r="C375" s="14">
        <v>0</v>
      </c>
      <c r="D375" s="14">
        <v>33437600</v>
      </c>
      <c r="E375" s="14">
        <v>33437112.81</v>
      </c>
      <c r="F375" s="17">
        <f t="shared" si="16"/>
        <v>99.99854298753499</v>
      </c>
      <c r="G375" s="17"/>
    </row>
    <row r="376" spans="1:7" ht="46.5">
      <c r="A376" s="2" t="s">
        <v>722</v>
      </c>
      <c r="B376" s="3" t="s">
        <v>723</v>
      </c>
      <c r="C376" s="14">
        <f>C377</f>
        <v>0</v>
      </c>
      <c r="D376" s="14">
        <f>D377</f>
        <v>29131200</v>
      </c>
      <c r="E376" s="14">
        <f>E377</f>
        <v>10997456.86</v>
      </c>
      <c r="F376" s="17">
        <f t="shared" si="16"/>
        <v>37.75147216729829</v>
      </c>
      <c r="G376" s="17"/>
    </row>
    <row r="377" spans="1:7" ht="46.5">
      <c r="A377" s="2" t="s">
        <v>484</v>
      </c>
      <c r="B377" s="3" t="s">
        <v>234</v>
      </c>
      <c r="C377" s="14">
        <v>0</v>
      </c>
      <c r="D377" s="14">
        <v>29131200</v>
      </c>
      <c r="E377" s="14">
        <v>10997456.86</v>
      </c>
      <c r="F377" s="17">
        <f t="shared" si="16"/>
        <v>37.75147216729829</v>
      </c>
      <c r="G377" s="17"/>
    </row>
    <row r="378" spans="1:7" ht="46.5">
      <c r="A378" s="2" t="s">
        <v>724</v>
      </c>
      <c r="B378" s="3" t="s">
        <v>725</v>
      </c>
      <c r="C378" s="14">
        <f>C379</f>
        <v>0</v>
      </c>
      <c r="D378" s="14">
        <f>D379</f>
        <v>926080700</v>
      </c>
      <c r="E378" s="14">
        <f>E379</f>
        <v>572642194.33</v>
      </c>
      <c r="F378" s="17">
        <f t="shared" si="16"/>
        <v>61.83502089288764</v>
      </c>
      <c r="G378" s="17"/>
    </row>
    <row r="379" spans="1:7" ht="50.25" customHeight="1">
      <c r="A379" s="2" t="s">
        <v>485</v>
      </c>
      <c r="B379" s="3" t="s">
        <v>36</v>
      </c>
      <c r="C379" s="14">
        <v>0</v>
      </c>
      <c r="D379" s="14">
        <v>926080700</v>
      </c>
      <c r="E379" s="14">
        <v>572642194.33</v>
      </c>
      <c r="F379" s="17">
        <f t="shared" si="16"/>
        <v>61.83502089288764</v>
      </c>
      <c r="G379" s="17"/>
    </row>
    <row r="380" spans="1:7" ht="46.5">
      <c r="A380" s="2" t="s">
        <v>726</v>
      </c>
      <c r="B380" s="3" t="s">
        <v>727</v>
      </c>
      <c r="C380" s="14">
        <f>C381</f>
        <v>2459242000</v>
      </c>
      <c r="D380" s="14">
        <f>D381</f>
        <v>7670300000</v>
      </c>
      <c r="E380" s="14">
        <f>E381</f>
        <v>5644222076.74</v>
      </c>
      <c r="F380" s="17">
        <f t="shared" si="16"/>
        <v>73.58541486956182</v>
      </c>
      <c r="G380" s="17">
        <f t="shared" si="15"/>
        <v>229.51064095115487</v>
      </c>
    </row>
    <row r="381" spans="1:7" ht="46.5">
      <c r="A381" s="2" t="s">
        <v>486</v>
      </c>
      <c r="B381" s="3" t="s">
        <v>235</v>
      </c>
      <c r="C381" s="14">
        <v>2459242000</v>
      </c>
      <c r="D381" s="14">
        <v>7670300000</v>
      </c>
      <c r="E381" s="14">
        <v>5644222076.74</v>
      </c>
      <c r="F381" s="17">
        <f t="shared" si="16"/>
        <v>73.58541486956182</v>
      </c>
      <c r="G381" s="17">
        <f t="shared" si="15"/>
        <v>229.51064095115487</v>
      </c>
    </row>
    <row r="382" spans="1:7" ht="30.75">
      <c r="A382" s="2" t="s">
        <v>818</v>
      </c>
      <c r="B382" s="3" t="s">
        <v>820</v>
      </c>
      <c r="C382" s="14">
        <f>C383</f>
        <v>0</v>
      </c>
      <c r="D382" s="14">
        <f>D383</f>
        <v>6580000</v>
      </c>
      <c r="E382" s="14">
        <f>E383</f>
        <v>6580000</v>
      </c>
      <c r="F382" s="17">
        <f t="shared" si="16"/>
        <v>100</v>
      </c>
      <c r="G382" s="17"/>
    </row>
    <row r="383" spans="1:7" ht="30.75">
      <c r="A383" s="2" t="s">
        <v>819</v>
      </c>
      <c r="B383" s="3" t="s">
        <v>821</v>
      </c>
      <c r="C383" s="14">
        <v>0</v>
      </c>
      <c r="D383" s="14">
        <v>6580000</v>
      </c>
      <c r="E383" s="14">
        <v>6580000</v>
      </c>
      <c r="F383" s="17">
        <f t="shared" si="16"/>
        <v>100</v>
      </c>
      <c r="G383" s="17"/>
    </row>
    <row r="384" spans="1:7" ht="30.75">
      <c r="A384" s="2" t="s">
        <v>822</v>
      </c>
      <c r="B384" s="3" t="s">
        <v>824</v>
      </c>
      <c r="C384" s="14">
        <f>C385</f>
        <v>0</v>
      </c>
      <c r="D384" s="14">
        <f>D385</f>
        <v>10000000</v>
      </c>
      <c r="E384" s="14">
        <f>E385</f>
        <v>7000000</v>
      </c>
      <c r="F384" s="17">
        <f t="shared" si="16"/>
        <v>70</v>
      </c>
      <c r="G384" s="17"/>
    </row>
    <row r="385" spans="1:7" ht="30.75">
      <c r="A385" s="2" t="s">
        <v>823</v>
      </c>
      <c r="B385" s="3" t="s">
        <v>825</v>
      </c>
      <c r="C385" s="14">
        <v>0</v>
      </c>
      <c r="D385" s="14">
        <v>10000000</v>
      </c>
      <c r="E385" s="14">
        <v>7000000</v>
      </c>
      <c r="F385" s="17">
        <f t="shared" si="16"/>
        <v>70</v>
      </c>
      <c r="G385" s="17"/>
    </row>
    <row r="386" spans="1:7" ht="50.25" customHeight="1">
      <c r="A386" s="2" t="s">
        <v>728</v>
      </c>
      <c r="B386" s="3" t="s">
        <v>729</v>
      </c>
      <c r="C386" s="14">
        <f>C387</f>
        <v>0</v>
      </c>
      <c r="D386" s="14">
        <f>D387</f>
        <v>2179800</v>
      </c>
      <c r="E386" s="14">
        <f>E387</f>
        <v>2179793.63</v>
      </c>
      <c r="F386" s="17">
        <f t="shared" si="16"/>
        <v>99.99970777135516</v>
      </c>
      <c r="G386" s="17"/>
    </row>
    <row r="387" spans="1:7" ht="62.25">
      <c r="A387" s="2" t="s">
        <v>487</v>
      </c>
      <c r="B387" s="3" t="s">
        <v>62</v>
      </c>
      <c r="C387" s="14">
        <v>0</v>
      </c>
      <c r="D387" s="14">
        <v>2179800</v>
      </c>
      <c r="E387" s="14">
        <v>2179793.63</v>
      </c>
      <c r="F387" s="17">
        <f t="shared" si="16"/>
        <v>99.99970777135516</v>
      </c>
      <c r="G387" s="17"/>
    </row>
    <row r="388" spans="1:7" ht="30.75">
      <c r="A388" s="2" t="s">
        <v>730</v>
      </c>
      <c r="B388" s="3" t="s">
        <v>731</v>
      </c>
      <c r="C388" s="14">
        <f>C389</f>
        <v>0</v>
      </c>
      <c r="D388" s="14">
        <f>D389</f>
        <v>33648400</v>
      </c>
      <c r="E388" s="14">
        <f>E389</f>
        <v>20790000</v>
      </c>
      <c r="F388" s="17">
        <f t="shared" si="16"/>
        <v>61.78599873991036</v>
      </c>
      <c r="G388" s="17"/>
    </row>
    <row r="389" spans="1:7" ht="46.5">
      <c r="A389" s="2" t="s">
        <v>488</v>
      </c>
      <c r="B389" s="3" t="s">
        <v>37</v>
      </c>
      <c r="C389" s="14">
        <v>0</v>
      </c>
      <c r="D389" s="14">
        <v>33648400</v>
      </c>
      <c r="E389" s="14">
        <v>20790000</v>
      </c>
      <c r="F389" s="17">
        <f t="shared" si="16"/>
        <v>61.78599873991036</v>
      </c>
      <c r="G389" s="17"/>
    </row>
    <row r="390" spans="1:7" ht="30.75">
      <c r="A390" s="2" t="s">
        <v>891</v>
      </c>
      <c r="B390" s="15" t="s">
        <v>887</v>
      </c>
      <c r="C390" s="14">
        <f>C391</f>
        <v>17155200</v>
      </c>
      <c r="D390" s="14">
        <f>D391</f>
        <v>0</v>
      </c>
      <c r="E390" s="14">
        <f>E391</f>
        <v>0</v>
      </c>
      <c r="F390" s="17"/>
      <c r="G390" s="17">
        <f aca="true" t="shared" si="17" ref="G390:G449">E390/C390*100</f>
        <v>0</v>
      </c>
    </row>
    <row r="391" spans="1:7" ht="30.75">
      <c r="A391" s="2" t="s">
        <v>892</v>
      </c>
      <c r="B391" s="15" t="s">
        <v>888</v>
      </c>
      <c r="C391" s="14">
        <v>17155200</v>
      </c>
      <c r="D391" s="14">
        <v>0</v>
      </c>
      <c r="E391" s="14">
        <v>0</v>
      </c>
      <c r="F391" s="17"/>
      <c r="G391" s="17">
        <f t="shared" si="17"/>
        <v>0</v>
      </c>
    </row>
    <row r="392" spans="1:7" ht="30.75">
      <c r="A392" s="2" t="s">
        <v>893</v>
      </c>
      <c r="B392" s="15" t="s">
        <v>889</v>
      </c>
      <c r="C392" s="14">
        <f>C393</f>
        <v>126886700</v>
      </c>
      <c r="D392" s="14">
        <f>D393</f>
        <v>0</v>
      </c>
      <c r="E392" s="14">
        <f>E393</f>
        <v>0</v>
      </c>
      <c r="F392" s="17"/>
      <c r="G392" s="17">
        <f t="shared" si="17"/>
        <v>0</v>
      </c>
    </row>
    <row r="393" spans="1:7" ht="46.5">
      <c r="A393" s="2" t="s">
        <v>894</v>
      </c>
      <c r="B393" s="15" t="s">
        <v>890</v>
      </c>
      <c r="C393" s="14">
        <v>126886700</v>
      </c>
      <c r="D393" s="14">
        <v>0</v>
      </c>
      <c r="E393" s="14">
        <v>0</v>
      </c>
      <c r="F393" s="17"/>
      <c r="G393" s="17">
        <f t="shared" si="17"/>
        <v>0</v>
      </c>
    </row>
    <row r="394" spans="1:7" ht="16.5" customHeight="1">
      <c r="A394" s="19" t="s">
        <v>489</v>
      </c>
      <c r="B394" s="20" t="s">
        <v>64</v>
      </c>
      <c r="C394" s="13">
        <f>C397</f>
        <v>-2385870.67</v>
      </c>
      <c r="D394" s="13">
        <f>D397</f>
        <v>72997154.2</v>
      </c>
      <c r="E394" s="13">
        <f>E395</f>
        <v>21725890.51</v>
      </c>
      <c r="F394" s="18">
        <f t="shared" si="16"/>
        <v>29.762654103576004</v>
      </c>
      <c r="G394" s="17"/>
    </row>
    <row r="395" spans="1:7" ht="30.75">
      <c r="A395" s="2" t="s">
        <v>746</v>
      </c>
      <c r="B395" s="15" t="s">
        <v>732</v>
      </c>
      <c r="C395" s="14">
        <f>C396+C397</f>
        <v>-2385870.67</v>
      </c>
      <c r="D395" s="14">
        <f>D396+D397</f>
        <v>72997154.2</v>
      </c>
      <c r="E395" s="14">
        <f>E396+E397</f>
        <v>21725890.51</v>
      </c>
      <c r="F395" s="17">
        <f t="shared" si="16"/>
        <v>29.762654103576004</v>
      </c>
      <c r="G395" s="17"/>
    </row>
    <row r="396" spans="1:7" ht="62.25">
      <c r="A396" s="2" t="s">
        <v>733</v>
      </c>
      <c r="B396" s="3" t="s">
        <v>734</v>
      </c>
      <c r="C396" s="14">
        <v>0</v>
      </c>
      <c r="D396" s="14">
        <v>0</v>
      </c>
      <c r="E396" s="14">
        <v>-173255.75</v>
      </c>
      <c r="F396" s="17"/>
      <c r="G396" s="17"/>
    </row>
    <row r="397" spans="1:7" ht="93">
      <c r="A397" s="2" t="s">
        <v>490</v>
      </c>
      <c r="B397" s="3" t="s">
        <v>65</v>
      </c>
      <c r="C397" s="14">
        <v>-2385870.67</v>
      </c>
      <c r="D397" s="14">
        <v>72997154.2</v>
      </c>
      <c r="E397" s="14">
        <v>21899146.26</v>
      </c>
      <c r="F397" s="17">
        <f t="shared" si="16"/>
        <v>30</v>
      </c>
      <c r="G397" s="17"/>
    </row>
    <row r="398" spans="1:7" ht="15">
      <c r="A398" s="19" t="s">
        <v>491</v>
      </c>
      <c r="B398" s="20" t="s">
        <v>206</v>
      </c>
      <c r="C398" s="13">
        <f aca="true" t="shared" si="18" ref="C398:E399">C399</f>
        <v>0</v>
      </c>
      <c r="D398" s="13">
        <f t="shared" si="18"/>
        <v>87265032.78</v>
      </c>
      <c r="E398" s="13">
        <f t="shared" si="18"/>
        <v>79202376.13</v>
      </c>
      <c r="F398" s="18">
        <f t="shared" si="16"/>
        <v>90.76072466468166</v>
      </c>
      <c r="G398" s="17"/>
    </row>
    <row r="399" spans="1:7" ht="30.75">
      <c r="A399" s="2" t="s">
        <v>735</v>
      </c>
      <c r="B399" s="3" t="s">
        <v>736</v>
      </c>
      <c r="C399" s="14">
        <f t="shared" si="18"/>
        <v>0</v>
      </c>
      <c r="D399" s="14">
        <f t="shared" si="18"/>
        <v>87265032.78</v>
      </c>
      <c r="E399" s="14">
        <f t="shared" si="18"/>
        <v>79202376.13</v>
      </c>
      <c r="F399" s="17">
        <f t="shared" si="16"/>
        <v>90.76072466468166</v>
      </c>
      <c r="G399" s="17"/>
    </row>
    <row r="400" spans="1:7" ht="93">
      <c r="A400" s="2" t="s">
        <v>492</v>
      </c>
      <c r="B400" s="3" t="s">
        <v>66</v>
      </c>
      <c r="C400" s="14">
        <v>0</v>
      </c>
      <c r="D400" s="14">
        <v>87265032.78</v>
      </c>
      <c r="E400" s="14">
        <v>79202376.13</v>
      </c>
      <c r="F400" s="17">
        <f t="shared" si="16"/>
        <v>90.76072466468166</v>
      </c>
      <c r="G400" s="17"/>
    </row>
    <row r="401" spans="1:7" ht="78">
      <c r="A401" s="19" t="s">
        <v>742</v>
      </c>
      <c r="B401" s="16" t="s">
        <v>207</v>
      </c>
      <c r="C401" s="13">
        <f aca="true" t="shared" si="19" ref="C401:E402">C402</f>
        <v>31577204.7</v>
      </c>
      <c r="D401" s="13">
        <f t="shared" si="19"/>
        <v>0</v>
      </c>
      <c r="E401" s="13">
        <f t="shared" si="19"/>
        <v>42663317.47</v>
      </c>
      <c r="F401" s="18"/>
      <c r="G401" s="18">
        <f t="shared" si="17"/>
        <v>135.10796118695077</v>
      </c>
    </row>
    <row r="402" spans="1:7" ht="66.75" customHeight="1">
      <c r="A402" s="2" t="s">
        <v>743</v>
      </c>
      <c r="B402" s="15" t="s">
        <v>744</v>
      </c>
      <c r="C402" s="14">
        <f t="shared" si="19"/>
        <v>31577204.7</v>
      </c>
      <c r="D402" s="14">
        <f t="shared" si="19"/>
        <v>0</v>
      </c>
      <c r="E402" s="14">
        <f t="shared" si="19"/>
        <v>42663317.47</v>
      </c>
      <c r="F402" s="17"/>
      <c r="G402" s="17">
        <f t="shared" si="17"/>
        <v>135.10796118695077</v>
      </c>
    </row>
    <row r="403" spans="1:7" ht="62.25">
      <c r="A403" s="2" t="s">
        <v>747</v>
      </c>
      <c r="B403" s="15" t="s">
        <v>748</v>
      </c>
      <c r="C403" s="14">
        <f>C404+C408+C409+C410+C411</f>
        <v>31577204.7</v>
      </c>
      <c r="D403" s="14">
        <f>D404+D408+D409+D410+D411</f>
        <v>0</v>
      </c>
      <c r="E403" s="14">
        <f>E404+E408+E409+E410+E411</f>
        <v>42663317.47</v>
      </c>
      <c r="F403" s="17"/>
      <c r="G403" s="17">
        <f t="shared" si="17"/>
        <v>135.10796118695077</v>
      </c>
    </row>
    <row r="404" spans="1:7" ht="30.75">
      <c r="A404" s="2" t="s">
        <v>749</v>
      </c>
      <c r="B404" s="15" t="s">
        <v>738</v>
      </c>
      <c r="C404" s="14">
        <f>C405+C406+C407</f>
        <v>25444804.68</v>
      </c>
      <c r="D404" s="14">
        <f>D405+D406+D407</f>
        <v>0</v>
      </c>
      <c r="E404" s="14">
        <f>E405+E406+E407</f>
        <v>41416406.91</v>
      </c>
      <c r="F404" s="17"/>
      <c r="G404" s="17">
        <f t="shared" si="17"/>
        <v>162.76960043852847</v>
      </c>
    </row>
    <row r="405" spans="1:7" ht="30.75">
      <c r="A405" s="2" t="s">
        <v>750</v>
      </c>
      <c r="B405" s="15" t="s">
        <v>739</v>
      </c>
      <c r="C405" s="14">
        <v>1038527.83</v>
      </c>
      <c r="D405" s="14">
        <v>0</v>
      </c>
      <c r="E405" s="14">
        <v>6512030.79</v>
      </c>
      <c r="F405" s="17"/>
      <c r="G405" s="17">
        <f t="shared" si="17"/>
        <v>627.04441825117</v>
      </c>
    </row>
    <row r="406" spans="1:7" ht="30.75">
      <c r="A406" s="2" t="s">
        <v>751</v>
      </c>
      <c r="B406" s="15" t="s">
        <v>740</v>
      </c>
      <c r="C406" s="14">
        <v>2380858.86</v>
      </c>
      <c r="D406" s="14">
        <v>0</v>
      </c>
      <c r="E406" s="14">
        <v>12890098.9</v>
      </c>
      <c r="F406" s="17"/>
      <c r="G406" s="17">
        <f t="shared" si="17"/>
        <v>541.4054195551937</v>
      </c>
    </row>
    <row r="407" spans="1:7" ht="30.75">
      <c r="A407" s="2" t="s">
        <v>752</v>
      </c>
      <c r="B407" s="15" t="s">
        <v>741</v>
      </c>
      <c r="C407" s="14">
        <v>22025417.99</v>
      </c>
      <c r="D407" s="14">
        <v>0</v>
      </c>
      <c r="E407" s="14">
        <v>22014277.22</v>
      </c>
      <c r="F407" s="17"/>
      <c r="G407" s="17">
        <f t="shared" si="17"/>
        <v>99.94941857627829</v>
      </c>
    </row>
    <row r="408" spans="1:7" ht="62.25">
      <c r="A408" s="2" t="s">
        <v>753</v>
      </c>
      <c r="B408" s="15" t="s">
        <v>754</v>
      </c>
      <c r="C408" s="14">
        <v>0</v>
      </c>
      <c r="D408" s="14">
        <v>0</v>
      </c>
      <c r="E408" s="14">
        <v>206167.37</v>
      </c>
      <c r="F408" s="17"/>
      <c r="G408" s="17"/>
    </row>
    <row r="409" spans="1:7" ht="62.25">
      <c r="A409" s="2" t="s">
        <v>826</v>
      </c>
      <c r="B409" s="15" t="s">
        <v>827</v>
      </c>
      <c r="C409" s="14">
        <v>0</v>
      </c>
      <c r="D409" s="14">
        <v>0</v>
      </c>
      <c r="E409" s="14">
        <v>735535.31</v>
      </c>
      <c r="F409" s="17"/>
      <c r="G409" s="17"/>
    </row>
    <row r="410" spans="1:7" ht="62.25">
      <c r="A410" s="2" t="s">
        <v>755</v>
      </c>
      <c r="B410" s="15" t="s">
        <v>756</v>
      </c>
      <c r="C410" s="14">
        <v>0</v>
      </c>
      <c r="D410" s="14">
        <v>0</v>
      </c>
      <c r="E410" s="14">
        <v>98439</v>
      </c>
      <c r="F410" s="17"/>
      <c r="G410" s="17"/>
    </row>
    <row r="411" spans="1:7" ht="46.5">
      <c r="A411" s="2" t="s">
        <v>757</v>
      </c>
      <c r="B411" s="15" t="s">
        <v>737</v>
      </c>
      <c r="C411" s="14">
        <v>6132400.02</v>
      </c>
      <c r="D411" s="14">
        <v>0</v>
      </c>
      <c r="E411" s="14">
        <v>206768.88</v>
      </c>
      <c r="F411" s="17"/>
      <c r="G411" s="17">
        <f t="shared" si="17"/>
        <v>3.371744819738619</v>
      </c>
    </row>
    <row r="412" spans="1:7" ht="46.5">
      <c r="A412" s="19" t="s">
        <v>493</v>
      </c>
      <c r="B412" s="20" t="s">
        <v>208</v>
      </c>
      <c r="C412" s="13">
        <f>C413</f>
        <v>-30688370.13</v>
      </c>
      <c r="D412" s="13">
        <f>D413</f>
        <v>-7265536.65</v>
      </c>
      <c r="E412" s="13">
        <f>E413</f>
        <v>-23182823.500000004</v>
      </c>
      <c r="F412" s="18">
        <f t="shared" si="16"/>
        <v>319.0793002193445</v>
      </c>
      <c r="G412" s="18">
        <f t="shared" si="17"/>
        <v>75.54270038387342</v>
      </c>
    </row>
    <row r="413" spans="1:7" ht="34.5" customHeight="1">
      <c r="A413" s="2" t="s">
        <v>758</v>
      </c>
      <c r="B413" s="3" t="s">
        <v>759</v>
      </c>
      <c r="C413" s="14">
        <f>C414+C415+C416+C417+C418+C419+C420+C421+C422+C423+C424+C425+C426+C427+C428+C429+C430+C431+C432+C433+C434+C435+C436+C437+C438+C439+C440+C441+C442+C443+C444+C445+C446+C447+C448+C449+C450+C451+C452+C453+C454+C455+C456</f>
        <v>-30688370.13</v>
      </c>
      <c r="D413" s="14">
        <f>D415+D416+D419+D421+D422+D424+D425+D426+D427+D429+D430+D432+D433+D434+D435+D436+D437+D438+D440+D441+D442+D443+D444+D445+D446+D447+D448+D450+D451+D452+D453+D454+D455+D456</f>
        <v>-7265536.65</v>
      </c>
      <c r="E413" s="14">
        <f>E415+E416+E419+E421+E422+E424+E425+E426+E427+E429+E430+E432+E433+E434+E435+E436+E437+E438+E440+E441+E442+E443+E444+E445+E446+E447+E448+E450+E451+E452+E453+E454+E455+E456</f>
        <v>-23182823.500000004</v>
      </c>
      <c r="F413" s="17">
        <f t="shared" si="16"/>
        <v>319.0793002193445</v>
      </c>
      <c r="G413" s="17">
        <f t="shared" si="17"/>
        <v>75.54270038387342</v>
      </c>
    </row>
    <row r="414" spans="1:7" ht="46.5">
      <c r="A414" s="2" t="s">
        <v>896</v>
      </c>
      <c r="B414" s="15" t="s">
        <v>895</v>
      </c>
      <c r="C414" s="14">
        <v>-58922.61</v>
      </c>
      <c r="D414" s="14">
        <v>0</v>
      </c>
      <c r="E414" s="14">
        <v>0</v>
      </c>
      <c r="F414" s="17"/>
      <c r="G414" s="17">
        <f t="shared" si="17"/>
        <v>0</v>
      </c>
    </row>
    <row r="415" spans="1:7" ht="46.5">
      <c r="A415" s="2" t="s">
        <v>761</v>
      </c>
      <c r="B415" s="15" t="s">
        <v>760</v>
      </c>
      <c r="C415" s="14">
        <v>-157003.33</v>
      </c>
      <c r="D415" s="14">
        <v>0</v>
      </c>
      <c r="E415" s="14">
        <v>-130556.37</v>
      </c>
      <c r="F415" s="17"/>
      <c r="G415" s="17">
        <f t="shared" si="17"/>
        <v>83.15515983004946</v>
      </c>
    </row>
    <row r="416" spans="1:7" ht="62.25">
      <c r="A416" s="2" t="s">
        <v>494</v>
      </c>
      <c r="B416" s="3" t="s">
        <v>217</v>
      </c>
      <c r="C416" s="14">
        <v>0</v>
      </c>
      <c r="D416" s="14">
        <v>-68524.42</v>
      </c>
      <c r="E416" s="14">
        <v>-68524.42</v>
      </c>
      <c r="F416" s="17">
        <f t="shared" si="16"/>
        <v>100</v>
      </c>
      <c r="G416" s="17"/>
    </row>
    <row r="417" spans="1:7" ht="30.75">
      <c r="A417" s="2" t="s">
        <v>900</v>
      </c>
      <c r="B417" s="15" t="s">
        <v>897</v>
      </c>
      <c r="C417" s="14">
        <v>-20000</v>
      </c>
      <c r="D417" s="14">
        <v>0</v>
      </c>
      <c r="E417" s="14">
        <v>0</v>
      </c>
      <c r="F417" s="17"/>
      <c r="G417" s="17">
        <f t="shared" si="17"/>
        <v>0</v>
      </c>
    </row>
    <row r="418" spans="1:7" ht="46.5">
      <c r="A418" s="2" t="s">
        <v>899</v>
      </c>
      <c r="B418" s="15" t="s">
        <v>898</v>
      </c>
      <c r="C418" s="14">
        <v>-220.81</v>
      </c>
      <c r="D418" s="14">
        <v>0</v>
      </c>
      <c r="E418" s="14">
        <v>0</v>
      </c>
      <c r="F418" s="17"/>
      <c r="G418" s="17">
        <f t="shared" si="17"/>
        <v>0</v>
      </c>
    </row>
    <row r="419" spans="1:7" ht="33" customHeight="1">
      <c r="A419" s="2" t="s">
        <v>763</v>
      </c>
      <c r="B419" s="15" t="s">
        <v>762</v>
      </c>
      <c r="C419" s="14">
        <v>-165770.21</v>
      </c>
      <c r="D419" s="14">
        <v>0</v>
      </c>
      <c r="E419" s="14">
        <v>-7790</v>
      </c>
      <c r="F419" s="17"/>
      <c r="G419" s="17">
        <f t="shared" si="17"/>
        <v>4.699276184786156</v>
      </c>
    </row>
    <row r="420" spans="1:7" ht="30.75">
      <c r="A420" s="2" t="s">
        <v>906</v>
      </c>
      <c r="B420" s="15" t="s">
        <v>905</v>
      </c>
      <c r="C420" s="14">
        <v>-891503</v>
      </c>
      <c r="D420" s="14">
        <v>0</v>
      </c>
      <c r="E420" s="14">
        <v>0</v>
      </c>
      <c r="F420" s="17"/>
      <c r="G420" s="17">
        <f t="shared" si="17"/>
        <v>0</v>
      </c>
    </row>
    <row r="421" spans="1:7" ht="30.75">
      <c r="A421" s="2" t="s">
        <v>764</v>
      </c>
      <c r="B421" s="15" t="s">
        <v>765</v>
      </c>
      <c r="C421" s="14">
        <v>-294081.87</v>
      </c>
      <c r="D421" s="14">
        <v>0</v>
      </c>
      <c r="E421" s="14">
        <v>-141454.92</v>
      </c>
      <c r="F421" s="17"/>
      <c r="G421" s="17">
        <f t="shared" si="17"/>
        <v>48.10052384392143</v>
      </c>
    </row>
    <row r="422" spans="1:7" ht="30.75">
      <c r="A422" s="2" t="s">
        <v>767</v>
      </c>
      <c r="B422" s="15" t="s">
        <v>766</v>
      </c>
      <c r="C422" s="14">
        <v>-255275.49</v>
      </c>
      <c r="D422" s="14">
        <v>0</v>
      </c>
      <c r="E422" s="14">
        <v>-520648.57</v>
      </c>
      <c r="F422" s="17"/>
      <c r="G422" s="17">
        <f t="shared" si="17"/>
        <v>203.95556580853102</v>
      </c>
    </row>
    <row r="423" spans="1:7" ht="46.5">
      <c r="A423" s="2" t="s">
        <v>902</v>
      </c>
      <c r="B423" s="15" t="s">
        <v>901</v>
      </c>
      <c r="C423" s="14">
        <v>-1960.6</v>
      </c>
      <c r="D423" s="14">
        <v>0</v>
      </c>
      <c r="E423" s="14">
        <v>0</v>
      </c>
      <c r="F423" s="17"/>
      <c r="G423" s="17">
        <f t="shared" si="17"/>
        <v>0</v>
      </c>
    </row>
    <row r="424" spans="1:7" ht="46.5">
      <c r="A424" s="2" t="s">
        <v>769</v>
      </c>
      <c r="B424" s="15" t="s">
        <v>768</v>
      </c>
      <c r="C424" s="14">
        <v>-11352423.79</v>
      </c>
      <c r="D424" s="14">
        <v>0</v>
      </c>
      <c r="E424" s="14">
        <v>-286322.44</v>
      </c>
      <c r="F424" s="17"/>
      <c r="G424" s="17">
        <f t="shared" si="17"/>
        <v>2.522126070136781</v>
      </c>
    </row>
    <row r="425" spans="1:7" ht="46.5">
      <c r="A425" s="2" t="s">
        <v>770</v>
      </c>
      <c r="B425" s="15" t="s">
        <v>771</v>
      </c>
      <c r="C425" s="14">
        <v>-62946.1</v>
      </c>
      <c r="D425" s="14">
        <v>0</v>
      </c>
      <c r="E425" s="14">
        <v>-103436.04</v>
      </c>
      <c r="F425" s="17"/>
      <c r="G425" s="17">
        <f t="shared" si="17"/>
        <v>164.32477945416792</v>
      </c>
    </row>
    <row r="426" spans="1:7" ht="46.5">
      <c r="A426" s="2" t="s">
        <v>804</v>
      </c>
      <c r="B426" s="15" t="s">
        <v>805</v>
      </c>
      <c r="C426" s="14">
        <v>0</v>
      </c>
      <c r="D426" s="14">
        <v>0</v>
      </c>
      <c r="E426" s="14">
        <v>-572499.79</v>
      </c>
      <c r="F426" s="17"/>
      <c r="G426" s="17"/>
    </row>
    <row r="427" spans="1:7" ht="62.25">
      <c r="A427" s="2" t="s">
        <v>495</v>
      </c>
      <c r="B427" s="3" t="s">
        <v>211</v>
      </c>
      <c r="C427" s="14">
        <v>0</v>
      </c>
      <c r="D427" s="14">
        <v>-9177.58</v>
      </c>
      <c r="E427" s="14">
        <v>-9177.58</v>
      </c>
      <c r="F427" s="17">
        <f t="shared" si="16"/>
        <v>100</v>
      </c>
      <c r="G427" s="17"/>
    </row>
    <row r="428" spans="1:7" ht="62.25">
      <c r="A428" s="2" t="s">
        <v>904</v>
      </c>
      <c r="B428" s="15" t="s">
        <v>903</v>
      </c>
      <c r="C428" s="14">
        <v>-324836.61</v>
      </c>
      <c r="D428" s="14">
        <v>0</v>
      </c>
      <c r="E428" s="14">
        <v>0</v>
      </c>
      <c r="F428" s="17"/>
      <c r="G428" s="17">
        <f t="shared" si="17"/>
        <v>0</v>
      </c>
    </row>
    <row r="429" spans="1:7" ht="46.5">
      <c r="A429" s="2" t="s">
        <v>772</v>
      </c>
      <c r="B429" s="15" t="s">
        <v>773</v>
      </c>
      <c r="C429" s="14">
        <v>0</v>
      </c>
      <c r="D429" s="14">
        <v>0</v>
      </c>
      <c r="E429" s="14">
        <v>-882.25</v>
      </c>
      <c r="F429" s="17"/>
      <c r="G429" s="17"/>
    </row>
    <row r="430" spans="1:7" ht="51" customHeight="1">
      <c r="A430" s="2" t="s">
        <v>828</v>
      </c>
      <c r="B430" s="15" t="s">
        <v>829</v>
      </c>
      <c r="C430" s="14">
        <v>0</v>
      </c>
      <c r="D430" s="14">
        <v>0</v>
      </c>
      <c r="E430" s="14">
        <v>-480.34</v>
      </c>
      <c r="F430" s="17"/>
      <c r="G430" s="17"/>
    </row>
    <row r="431" spans="1:7" ht="46.5">
      <c r="A431" s="2" t="s">
        <v>910</v>
      </c>
      <c r="B431" s="15" t="s">
        <v>907</v>
      </c>
      <c r="C431" s="14">
        <v>-47836.31</v>
      </c>
      <c r="D431" s="14">
        <v>0</v>
      </c>
      <c r="E431" s="14">
        <v>0</v>
      </c>
      <c r="F431" s="17"/>
      <c r="G431" s="17">
        <f t="shared" si="17"/>
        <v>0</v>
      </c>
    </row>
    <row r="432" spans="1:7" ht="46.5">
      <c r="A432" s="2" t="s">
        <v>496</v>
      </c>
      <c r="B432" s="3" t="s">
        <v>215</v>
      </c>
      <c r="C432" s="14">
        <v>0</v>
      </c>
      <c r="D432" s="14">
        <v>-94387.91</v>
      </c>
      <c r="E432" s="14">
        <v>-185550.62</v>
      </c>
      <c r="F432" s="17">
        <f t="shared" si="16"/>
        <v>196.58303695886474</v>
      </c>
      <c r="G432" s="17"/>
    </row>
    <row r="433" spans="1:7" ht="46.5">
      <c r="A433" s="2" t="s">
        <v>774</v>
      </c>
      <c r="B433" s="15" t="s">
        <v>775</v>
      </c>
      <c r="C433" s="14">
        <v>-746419.55</v>
      </c>
      <c r="D433" s="14">
        <v>0</v>
      </c>
      <c r="E433" s="14">
        <v>-106059.44</v>
      </c>
      <c r="F433" s="17"/>
      <c r="G433" s="17">
        <f t="shared" si="17"/>
        <v>14.209091924240195</v>
      </c>
    </row>
    <row r="434" spans="1:7" ht="30.75">
      <c r="A434" s="2" t="s">
        <v>776</v>
      </c>
      <c r="B434" s="15" t="s">
        <v>777</v>
      </c>
      <c r="C434" s="14">
        <v>-749310.19</v>
      </c>
      <c r="D434" s="14">
        <v>0</v>
      </c>
      <c r="E434" s="14">
        <v>-51665.68</v>
      </c>
      <c r="F434" s="17"/>
      <c r="G434" s="17">
        <f t="shared" si="17"/>
        <v>6.895099077726409</v>
      </c>
    </row>
    <row r="435" spans="1:7" ht="46.5">
      <c r="A435" s="2" t="s">
        <v>778</v>
      </c>
      <c r="B435" s="15" t="s">
        <v>779</v>
      </c>
      <c r="C435" s="14">
        <v>-189903.46</v>
      </c>
      <c r="D435" s="14">
        <v>0</v>
      </c>
      <c r="E435" s="14">
        <v>-4674031.01</v>
      </c>
      <c r="F435" s="17"/>
      <c r="G435" s="17">
        <f t="shared" si="17"/>
        <v>2461.266903720448</v>
      </c>
    </row>
    <row r="436" spans="1:7" ht="30.75">
      <c r="A436" s="2" t="s">
        <v>780</v>
      </c>
      <c r="B436" s="15" t="s">
        <v>781</v>
      </c>
      <c r="C436" s="14">
        <v>0</v>
      </c>
      <c r="D436" s="14">
        <v>0</v>
      </c>
      <c r="E436" s="14">
        <v>-1104329.12</v>
      </c>
      <c r="F436" s="17"/>
      <c r="G436" s="17"/>
    </row>
    <row r="437" spans="1:7" ht="34.5" customHeight="1">
      <c r="A437" s="2" t="s">
        <v>830</v>
      </c>
      <c r="B437" s="15" t="s">
        <v>831</v>
      </c>
      <c r="C437" s="14">
        <v>0</v>
      </c>
      <c r="D437" s="14">
        <v>0</v>
      </c>
      <c r="E437" s="14">
        <v>-644000</v>
      </c>
      <c r="F437" s="17"/>
      <c r="G437" s="17"/>
    </row>
    <row r="438" spans="1:7" ht="82.5" customHeight="1">
      <c r="A438" s="2" t="s">
        <v>497</v>
      </c>
      <c r="B438" s="3" t="s">
        <v>212</v>
      </c>
      <c r="C438" s="14">
        <v>0</v>
      </c>
      <c r="D438" s="14">
        <v>-393684.06</v>
      </c>
      <c r="E438" s="14">
        <v>-393684.06</v>
      </c>
      <c r="F438" s="17">
        <f t="shared" si="16"/>
        <v>100</v>
      </c>
      <c r="G438" s="17"/>
    </row>
    <row r="439" spans="1:7" ht="46.5">
      <c r="A439" s="2" t="s">
        <v>909</v>
      </c>
      <c r="B439" s="15" t="s">
        <v>908</v>
      </c>
      <c r="C439" s="14">
        <v>-10145.51</v>
      </c>
      <c r="D439" s="14">
        <v>0</v>
      </c>
      <c r="E439" s="14">
        <v>0</v>
      </c>
      <c r="F439" s="17"/>
      <c r="G439" s="17">
        <f t="shared" si="17"/>
        <v>0</v>
      </c>
    </row>
    <row r="440" spans="1:7" ht="51" customHeight="1">
      <c r="A440" s="2" t="s">
        <v>498</v>
      </c>
      <c r="B440" s="3" t="s">
        <v>218</v>
      </c>
      <c r="C440" s="14">
        <v>0</v>
      </c>
      <c r="D440" s="14">
        <v>-407178</v>
      </c>
      <c r="E440" s="14">
        <v>-407178</v>
      </c>
      <c r="F440" s="17">
        <f aca="true" t="shared" si="20" ref="F440:F457">E440/D440*100</f>
        <v>100</v>
      </c>
      <c r="G440" s="17"/>
    </row>
    <row r="441" spans="1:7" ht="30.75">
      <c r="A441" s="2" t="s">
        <v>782</v>
      </c>
      <c r="B441" s="3" t="s">
        <v>783</v>
      </c>
      <c r="C441" s="14">
        <v>0</v>
      </c>
      <c r="D441" s="14">
        <v>0</v>
      </c>
      <c r="E441" s="14">
        <v>-7700.26</v>
      </c>
      <c r="F441" s="17"/>
      <c r="G441" s="17"/>
    </row>
    <row r="442" spans="1:7" ht="46.5">
      <c r="A442" s="2" t="s">
        <v>832</v>
      </c>
      <c r="B442" s="3" t="s">
        <v>833</v>
      </c>
      <c r="C442" s="14">
        <v>0</v>
      </c>
      <c r="D442" s="14">
        <v>0</v>
      </c>
      <c r="E442" s="14">
        <v>-0.83</v>
      </c>
      <c r="F442" s="17"/>
      <c r="G442" s="17"/>
    </row>
    <row r="443" spans="1:7" ht="52.5" customHeight="1">
      <c r="A443" s="2" t="s">
        <v>784</v>
      </c>
      <c r="B443" s="3" t="s">
        <v>785</v>
      </c>
      <c r="C443" s="14">
        <v>0</v>
      </c>
      <c r="D443" s="14">
        <v>0</v>
      </c>
      <c r="E443" s="14">
        <v>-3468184.91</v>
      </c>
      <c r="F443" s="17"/>
      <c r="G443" s="17"/>
    </row>
    <row r="444" spans="1:7" ht="62.25">
      <c r="A444" s="2" t="s">
        <v>834</v>
      </c>
      <c r="B444" s="3" t="s">
        <v>835</v>
      </c>
      <c r="C444" s="14">
        <v>0</v>
      </c>
      <c r="D444" s="14">
        <v>0</v>
      </c>
      <c r="E444" s="14">
        <v>-21650</v>
      </c>
      <c r="F444" s="17"/>
      <c r="G444" s="17"/>
    </row>
    <row r="445" spans="1:7" ht="30.75">
      <c r="A445" s="2" t="s">
        <v>499</v>
      </c>
      <c r="B445" s="3" t="s">
        <v>236</v>
      </c>
      <c r="C445" s="14">
        <v>0</v>
      </c>
      <c r="D445" s="14">
        <v>-181841.36</v>
      </c>
      <c r="E445" s="14">
        <v>-738936.81</v>
      </c>
      <c r="F445" s="17">
        <f t="shared" si="20"/>
        <v>406.3634422883771</v>
      </c>
      <c r="G445" s="17"/>
    </row>
    <row r="446" spans="1:7" ht="62.25">
      <c r="A446" s="2" t="s">
        <v>500</v>
      </c>
      <c r="B446" s="3" t="s">
        <v>210</v>
      </c>
      <c r="C446" s="14">
        <v>0</v>
      </c>
      <c r="D446" s="14">
        <v>-316.12</v>
      </c>
      <c r="E446" s="14">
        <v>-1629245.65</v>
      </c>
      <c r="F446" s="17">
        <f t="shared" si="20"/>
        <v>515388.3493610021</v>
      </c>
      <c r="G446" s="17"/>
    </row>
    <row r="447" spans="1:7" ht="108.75">
      <c r="A447" s="2" t="s">
        <v>786</v>
      </c>
      <c r="B447" s="3" t="s">
        <v>836</v>
      </c>
      <c r="C447" s="14">
        <v>0</v>
      </c>
      <c r="D447" s="14">
        <v>0</v>
      </c>
      <c r="E447" s="14">
        <v>-364600.89</v>
      </c>
      <c r="F447" s="17"/>
      <c r="G447" s="17"/>
    </row>
    <row r="448" spans="1:7" ht="16.5" customHeight="1">
      <c r="A448" s="2" t="s">
        <v>501</v>
      </c>
      <c r="B448" s="3" t="s">
        <v>209</v>
      </c>
      <c r="C448" s="14">
        <v>0</v>
      </c>
      <c r="D448" s="14">
        <v>-8784.04</v>
      </c>
      <c r="E448" s="14">
        <v>-8869.01</v>
      </c>
      <c r="F448" s="17">
        <f t="shared" si="20"/>
        <v>100.96732255317598</v>
      </c>
      <c r="G448" s="17"/>
    </row>
    <row r="449" spans="1:7" ht="46.5">
      <c r="A449" s="2" t="s">
        <v>912</v>
      </c>
      <c r="B449" s="15" t="s">
        <v>911</v>
      </c>
      <c r="C449" s="14">
        <v>-5488.75</v>
      </c>
      <c r="D449" s="14">
        <v>0</v>
      </c>
      <c r="E449" s="14">
        <v>0</v>
      </c>
      <c r="F449" s="17"/>
      <c r="G449" s="17">
        <f t="shared" si="17"/>
        <v>0</v>
      </c>
    </row>
    <row r="450" spans="1:7" ht="46.5">
      <c r="A450" s="2" t="s">
        <v>787</v>
      </c>
      <c r="B450" s="15" t="s">
        <v>789</v>
      </c>
      <c r="C450" s="14">
        <v>0</v>
      </c>
      <c r="D450" s="14">
        <v>0</v>
      </c>
      <c r="E450" s="14">
        <v>-11798.96</v>
      </c>
      <c r="F450" s="17"/>
      <c r="G450" s="17"/>
    </row>
    <row r="451" spans="1:7" ht="50.25" customHeight="1">
      <c r="A451" s="2" t="s">
        <v>502</v>
      </c>
      <c r="B451" s="3" t="s">
        <v>237</v>
      </c>
      <c r="C451" s="14">
        <v>0</v>
      </c>
      <c r="D451" s="14">
        <v>-1179005.47</v>
      </c>
      <c r="E451" s="14">
        <v>-1179005.47</v>
      </c>
      <c r="F451" s="17">
        <f t="shared" si="20"/>
        <v>100</v>
      </c>
      <c r="G451" s="17"/>
    </row>
    <row r="452" spans="1:7" ht="46.5">
      <c r="A452" s="2" t="s">
        <v>503</v>
      </c>
      <c r="B452" s="3" t="s">
        <v>216</v>
      </c>
      <c r="C452" s="14">
        <v>0</v>
      </c>
      <c r="D452" s="14">
        <v>-1049572.57</v>
      </c>
      <c r="E452" s="14">
        <v>-1049572.57</v>
      </c>
      <c r="F452" s="17">
        <f t="shared" si="20"/>
        <v>100</v>
      </c>
      <c r="G452" s="17"/>
    </row>
    <row r="453" spans="1:7" ht="63.75" customHeight="1">
      <c r="A453" s="2" t="s">
        <v>504</v>
      </c>
      <c r="B453" s="3" t="s">
        <v>213</v>
      </c>
      <c r="C453" s="14">
        <v>0</v>
      </c>
      <c r="D453" s="14">
        <v>-3767502</v>
      </c>
      <c r="E453" s="14">
        <v>-3767502</v>
      </c>
      <c r="F453" s="17">
        <f t="shared" si="20"/>
        <v>100</v>
      </c>
      <c r="G453" s="17"/>
    </row>
    <row r="454" spans="1:7" ht="48.75" customHeight="1">
      <c r="A454" s="2" t="s">
        <v>505</v>
      </c>
      <c r="B454" s="3" t="s">
        <v>214</v>
      </c>
      <c r="C454" s="14">
        <v>0</v>
      </c>
      <c r="D454" s="14">
        <v>-105563.12</v>
      </c>
      <c r="E454" s="14">
        <v>-105563.12</v>
      </c>
      <c r="F454" s="17">
        <f t="shared" si="20"/>
        <v>100</v>
      </c>
      <c r="G454" s="17"/>
    </row>
    <row r="455" spans="1:7" ht="46.5">
      <c r="A455" s="2" t="s">
        <v>790</v>
      </c>
      <c r="B455" s="15" t="s">
        <v>788</v>
      </c>
      <c r="C455" s="14">
        <v>-1879236.19</v>
      </c>
      <c r="D455" s="14">
        <v>0</v>
      </c>
      <c r="E455" s="14">
        <v>-1251183.48</v>
      </c>
      <c r="F455" s="17"/>
      <c r="G455" s="17">
        <f>E455/C455*100</f>
        <v>66.57936275695074</v>
      </c>
    </row>
    <row r="456" spans="1:7" ht="46.5">
      <c r="A456" s="2" t="s">
        <v>791</v>
      </c>
      <c r="B456" s="15" t="s">
        <v>792</v>
      </c>
      <c r="C456" s="14">
        <v>-13475085.75</v>
      </c>
      <c r="D456" s="14">
        <v>0</v>
      </c>
      <c r="E456" s="14">
        <v>-170738.89</v>
      </c>
      <c r="F456" s="17"/>
      <c r="G456" s="17">
        <f>E456/C456*100</f>
        <v>1.26707089786052</v>
      </c>
    </row>
    <row r="457" spans="1:7" ht="20.25" customHeight="1">
      <c r="A457" s="21" t="s">
        <v>67</v>
      </c>
      <c r="B457" s="22"/>
      <c r="C457" s="13">
        <f>C4+C216</f>
        <v>39003735812.69001</v>
      </c>
      <c r="D457" s="13">
        <f>D4+D216</f>
        <v>63313555786.329994</v>
      </c>
      <c r="E457" s="13">
        <f>E4+E216</f>
        <v>45731087178.200005</v>
      </c>
      <c r="F457" s="18">
        <f t="shared" si="20"/>
        <v>72.2295353818586</v>
      </c>
      <c r="G457" s="18">
        <f>E457/C457*100</f>
        <v>117.24796670200301</v>
      </c>
    </row>
    <row r="460" ht="15">
      <c r="E460" s="9"/>
    </row>
    <row r="461" spans="2:6" ht="15">
      <c r="B461" s="11"/>
      <c r="C461" s="11"/>
      <c r="E461" s="6"/>
      <c r="F461" s="6"/>
    </row>
    <row r="465" spans="2:4" ht="15">
      <c r="B465" s="12"/>
      <c r="C465" s="12"/>
      <c r="D465" s="5"/>
    </row>
    <row r="466" spans="2:4" ht="15">
      <c r="B466" s="12"/>
      <c r="C466" s="12"/>
      <c r="D466" s="5"/>
    </row>
  </sheetData>
  <sheetProtection/>
  <mergeCells count="3">
    <mergeCell ref="A457:B457"/>
    <mergeCell ref="A2:G2"/>
    <mergeCell ref="A1:G1"/>
  </mergeCells>
  <printOptions/>
  <pageMargins left="0.34" right="0.31" top="0.31496062992125984" bottom="0.31496062992125984" header="0.15748031496062992" footer="0.15748031496062992"/>
  <pageSetup fitToHeight="0" horizontalDpi="600" verticalDpi="600" orientation="landscape" paperSize="9" scale="73"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Соловьёва</dc:creator>
  <cp:keywords/>
  <dc:description/>
  <cp:lastModifiedBy>Давыдова</cp:lastModifiedBy>
  <cp:lastPrinted>2019-10-25T08:41:01Z</cp:lastPrinted>
  <dcterms:created xsi:type="dcterms:W3CDTF">2018-12-25T15:55:39Z</dcterms:created>
  <dcterms:modified xsi:type="dcterms:W3CDTF">2019-10-25T08:41:03Z</dcterms:modified>
  <cp:category/>
  <cp:version/>
  <cp:contentType/>
  <cp:contentStatus/>
</cp:coreProperties>
</file>